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Register" sheetId="2" state="visible" r:id="rId4"/>
    <sheet name="Expiry Dates" sheetId="3" state="visible" r:id="rId5"/>
    <sheet name="Evidence Log" sheetId="4" state="visible" r:id="rId6"/>
    <sheet name="Summary" sheetId="5" state="visible" r:id="rId7"/>
    <sheet name="Role Requirements" sheetId="6" state="visible" r:id="rId8"/>
    <sheet name="Lists" sheetId="7" state="visible" r:id="rId9"/>
    <sheet name="About"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<sst xmlns="http://schemas.openxmlformats.org/spreadsheetml/2006/main" count="552" uniqueCount="162">
  <si>
    <t xml:space="preserve">How to use this register</t>
  </si>
  <si>
    <t xml:space="preserve">Status</t>
  </si>
  <si>
    <t xml:space="preserve">What it means</t>
  </si>
  <si>
    <t xml:space="preserve">Training/VoC Required</t>
  </si>
  <si>
    <t xml:space="preserve">The role needs it and the person does not have it yet, or their verification of competency (VoC) is due. This is your gap list.</t>
  </si>
  <si>
    <t xml:space="preserve">Completed</t>
  </si>
  <si>
    <t xml:space="preserve">Training completed or VoC passed, and you could show an auditor the evidence today (certificate, licence, signed VoC form).</t>
  </si>
  <si>
    <t xml:space="preserve">Assessor</t>
  </si>
  <si>
    <t xml:space="preserve">Competent, and authorised to assess others for this item, for example the technical expert who signs a VoC.</t>
  </si>
  <si>
    <t xml:space="preserve">Not Required</t>
  </si>
  <si>
    <t xml:space="preserve">The role does not need it. Recording Not Required, rather than leaving the cell blank, shows someone decided.</t>
  </si>
  <si>
    <t xml:space="preserve">Setting it up</t>
  </si>
  <si>
    <t xml:space="preserve">1. Role Requirements tab: list your roles down the side and your qualifications and competencies across the top. Take them from your position or job descriptions, your training matrix, or your RACI matrix.</t>
  </si>
  <si>
    <t xml:space="preserve">2. Mark each one Required, Required (assessor) or Not required for that role.</t>
  </si>
  <si>
    <t xml:space="preserve">3. Register tab: add each person in the yellow cells and pick their role. Rename the competency headings to match the Role Requirements tab.</t>
  </si>
  <si>
    <t xml:space="preserve">4. Set a status in every cell. Nothing is left blank: a blank cell is an unanswered question, and it stays highlighted until it is filled.</t>
  </si>
  <si>
    <t xml:space="preserve">5. Expiry Dates tab: it mirrors the Register. In row 4, set how many months each item is valid for (leave blank if it never expires). Then enter the expiry or revalidation date for each person who holds it.</t>
  </si>
  <si>
    <t xml:space="preserve">6. Expired items show dark red on both tabs, even if the Register says Completed. Items due within 60 days show amber. A Completed item that expires but has no date is outlined in orange on the Expiry Dates tab.</t>
  </si>
  <si>
    <t xml:space="preserve">7. Evidence Log tab: add a row for each certificate or licence, record who issued it, and check it with the issuer before you rely on it. Use the training.gov.au contact details for the RTO, not the ones on the certificate, or ask the worker for an online USI transcript. Check licences on the regulator's register. A failed check shows black on the Register.</t>
  </si>
  <si>
    <t xml:space="preserve">Reading the heat map</t>
  </si>
  <si>
    <t xml:space="preserve">Red is a gap, green is completed, dark green is an assessor and grey is not required. An orange border means the cell says Not Required when the Role Requirements tab says the role needs it.</t>
  </si>
  <si>
    <t xml:space="preserve">The Gaps column shows each person's open items, and the bottom row shows gaps per competency. One assessor for a critical item is a single point of failure.</t>
  </si>
  <si>
    <t xml:space="preserve">Automations and reminders</t>
  </si>
  <si>
    <t xml:space="preserve">Excel will not remind anyone. If you build or import the register into Microsoft Lists, monday.com, Asana or Smartsheet, import the Register and Expiry Dates tabs, keep the same four status values, and make each expiry column a date column.</t>
  </si>
  <si>
    <t xml:space="preserve">Then add a date-based rule on each expiry date column: a reminder 30 days before, and an alert to the supervisor when it lapses. In Microsoft Lists use a rule or a Power Automate flow; the other three have built-in automation rules.</t>
  </si>
  <si>
    <t xml:space="preserve">Checking a certificate with the issuer</t>
  </si>
  <si>
    <t xml:space="preserve">1. Look up the RTO code and the unit or qualification code on training.gov.au, and check the unit was on the RTO's scope when the certificate was issued.</t>
  </si>
  <si>
    <t xml:space="preserve">2. Contact the RTO using the details on training.gov.au and ask them to confirm. They will usually need the worker's consent.</t>
  </si>
  <si>
    <t xml:space="preserve">3. Or ask the worker to share an online USI transcript (it covers nationally recognised training since 1 January 2015). Scan the QR code to confirm it.</t>
  </si>
  <si>
    <t xml:space="preserve">4. For high risk work licences, search the state regulator's licence register, or sight the original card. Do not accept a photocopy.</t>
  </si>
  <si>
    <t xml:space="preserve">5. If a check fails, stop the person doing that task, record it, and report suspected fraud to police.</t>
  </si>
  <si>
    <t xml:space="preserve">Example data</t>
  </si>
  <si>
    <t xml:space="preserve">Every name, role and status in this workbook is invented. Replace them with your own.</t>
  </si>
  <si>
    <t xml:space="preserve">Training and Competency Register</t>
  </si>
  <si>
    <t xml:space="preserve">Every cell gets a status: Training/VoC Required, Completed, Assessor or Not Required.</t>
  </si>
  <si>
    <t xml:space="preserve">Blank cells are highlighted until filled. An orange border means the status disagrees with Role Requirements.</t>
  </si>
  <si>
    <t xml:space="preserve">Employee</t>
  </si>
  <si>
    <t xml:space="preserve">Role</t>
  </si>
  <si>
    <t xml:space="preserve">Site induction</t>
  </si>
  <si>
    <t xml:space="preserve">WHS induction</t>
  </si>
  <si>
    <t xml:space="preserve">Manual handling</t>
  </si>
  <si>
    <t xml:space="preserve">First aid (HLTAID011)</t>
  </si>
  <si>
    <t xml:space="preserve">Fire warden</t>
  </si>
  <si>
    <t xml:space="preserve">Chemical handling (SDS)</t>
  </si>
  <si>
    <t xml:space="preserve">Working at heights</t>
  </si>
  <si>
    <t xml:space="preserve">Forklift licence (LF)</t>
  </si>
  <si>
    <t xml:space="preserve">EWP (yellow card)</t>
  </si>
  <si>
    <t xml:space="preserve">Isolation and LOTO</t>
  </si>
  <si>
    <t xml:space="preserve">VoC: preprocessing saw</t>
  </si>
  <si>
    <t xml:space="preserve">VoC: CNC router</t>
  </si>
  <si>
    <t xml:space="preserve">VoC: overhead crane</t>
  </si>
  <si>
    <t xml:space="preserve">Information security awareness</t>
  </si>
  <si>
    <t xml:space="preserve">Internal auditor</t>
  </si>
  <si>
    <t xml:space="preserve">Assess competence (TAE or equivalent)</t>
  </si>
  <si>
    <t xml:space="preserve">Gaps</t>
  </si>
  <si>
    <t xml:space="preserve">Completed or assessor</t>
  </si>
  <si>
    <t xml:space="preserve">% of required items held</t>
  </si>
  <si>
    <t xml:space="preserve">Expired</t>
  </si>
  <si>
    <t xml:space="preserve">Expiring within 60 days</t>
  </si>
  <si>
    <t xml:space="preserve">Certificates pending or failed check</t>
  </si>
  <si>
    <t xml:space="preserve">Alex Morgan</t>
  </si>
  <si>
    <t xml:space="preserve">Operations Manager</t>
  </si>
  <si>
    <t xml:space="preserve">Sam Patel</t>
  </si>
  <si>
    <t xml:space="preserve">Production Supervisor</t>
  </si>
  <si>
    <t xml:space="preserve">Jordan Lee</t>
  </si>
  <si>
    <t xml:space="preserve">Machine Operator</t>
  </si>
  <si>
    <t xml:space="preserve">Casey Nguyen</t>
  </si>
  <si>
    <t xml:space="preserve">Riley Smith</t>
  </si>
  <si>
    <t xml:space="preserve">Taylor Brooks</t>
  </si>
  <si>
    <t xml:space="preserve">Maintenance Fitter</t>
  </si>
  <si>
    <t xml:space="preserve">Jamie Walsh</t>
  </si>
  <si>
    <t xml:space="preserve">Storeperson</t>
  </si>
  <si>
    <t xml:space="preserve">Morgan Rossi</t>
  </si>
  <si>
    <t xml:space="preserve">Office Administrator</t>
  </si>
  <si>
    <t xml:space="preserve">Drew Kaur</t>
  </si>
  <si>
    <t xml:space="preserve">Quality and WHS Coordinator</t>
  </si>
  <si>
    <t xml:space="preserve">Quinn Harper</t>
  </si>
  <si>
    <t xml:space="preserve">Gaps per item</t>
  </si>
  <si>
    <t xml:space="preserve">Expiry Dates</t>
  </si>
  <si>
    <t xml:space="preserve">Same people and columns as the Register. Enter the expiry or revalidation date for anything that expires.</t>
  </si>
  <si>
    <t xml:space="preserve">Row 4 sets how long each item is valid. Leave it blank if the item does not expire. Red is expired, amber is due within 60 days.</t>
  </si>
  <si>
    <t xml:space="preserve">Valid for (months)</t>
  </si>
  <si>
    <t xml:space="preserve">Blank = no expiry. Example values: set your own.</t>
  </si>
  <si>
    <t xml:space="preserve">Evidence Log</t>
  </si>
  <si>
    <t xml:space="preserve">One row per certificate or licence. Record who issued it and how you checked it with the issuer.</t>
  </si>
  <si>
    <t xml:space="preserve">A certificate on file is a record, not evidence, until it has been verified with whoever issued it. A failed check shows black on the Register.</t>
  </si>
  <si>
    <t xml:space="preserve">Competency</t>
  </si>
  <si>
    <t xml:space="preserve">Issued by (RTO name and code, or regulator)</t>
  </si>
  <si>
    <t xml:space="preserve">Certificate or licence number</t>
  </si>
  <si>
    <t xml:space="preserve">Issue date</t>
  </si>
  <si>
    <t xml:space="preserve">Verification status</t>
  </si>
  <si>
    <t xml:space="preserve">Verification method</t>
  </si>
  <si>
    <t xml:space="preserve">Verified by</t>
  </si>
  <si>
    <t xml:space="preserve">Date verified</t>
  </si>
  <si>
    <t xml:space="preserve">Notes</t>
  </si>
  <si>
    <t xml:space="preserve">Example training provider</t>
  </si>
  <si>
    <t xml:space="preserve">SAMPLE-1000</t>
  </si>
  <si>
    <t xml:space="preserve">Verified with issuer</t>
  </si>
  <si>
    <t xml:space="preserve">RTO confirmed (contact details from training.gov.au)</t>
  </si>
  <si>
    <t xml:space="preserve">Example RTO (RTO 00000)</t>
  </si>
  <si>
    <t xml:space="preserve">SAMPLE-1001</t>
  </si>
  <si>
    <t xml:space="preserve">USI transcript (online, QR code checked)</t>
  </si>
  <si>
    <t xml:space="preserve">SAMPLE-1002</t>
  </si>
  <si>
    <t xml:space="preserve">Pending</t>
  </si>
  <si>
    <t xml:space="preserve">SAMPLE-1003</t>
  </si>
  <si>
    <t xml:space="preserve">State WHS regulator</t>
  </si>
  <si>
    <t xml:space="preserve">SAMPLE-1004</t>
  </si>
  <si>
    <t xml:space="preserve">Licence register search</t>
  </si>
  <si>
    <t xml:space="preserve">SAMPLE-1005</t>
  </si>
  <si>
    <t xml:space="preserve">SAMPLE-1006</t>
  </si>
  <si>
    <t xml:space="preserve">SAMPLE-1007</t>
  </si>
  <si>
    <t xml:space="preserve">SAMPLE-1008</t>
  </si>
  <si>
    <t xml:space="preserve">SAMPLE-1009</t>
  </si>
  <si>
    <t xml:space="preserve">SAMPLE-1010</t>
  </si>
  <si>
    <t xml:space="preserve">SAMPLE-1011</t>
  </si>
  <si>
    <t xml:space="preserve">Failed check</t>
  </si>
  <si>
    <t xml:space="preserve">RTO has no record of this certificate. Worker stood down from task; reported to police.</t>
  </si>
  <si>
    <t xml:space="preserve">SAMPLE-1012</t>
  </si>
  <si>
    <t xml:space="preserve">Summary</t>
  </si>
  <si>
    <t xml:space="preserve">Updates itself as the register is filled.</t>
  </si>
  <si>
    <t xml:space="preserve">Measure</t>
  </si>
  <si>
    <t xml:space="preserve">Value</t>
  </si>
  <si>
    <t xml:space="preserve">People on the register</t>
  </si>
  <si>
    <t xml:space="preserve">Cells marked Training/VoC Required (gaps)</t>
  </si>
  <si>
    <t xml:space="preserve">Cells marked Completed</t>
  </si>
  <si>
    <t xml:space="preserve">Cells marked Assessor</t>
  </si>
  <si>
    <t xml:space="preserve">Cells marked Not Required</t>
  </si>
  <si>
    <t xml:space="preserve">Blank cells for people on the register (should be 0)</t>
  </si>
  <si>
    <t xml:space="preserve">Expired items (training, tickets, VoCs)</t>
  </si>
  <si>
    <t xml:space="preserve">Certificates verified with the issuer</t>
  </si>
  <si>
    <t xml:space="preserve">Certificates pending verification</t>
  </si>
  <si>
    <t xml:space="preserve">Certificates that failed verification (act now)</t>
  </si>
  <si>
    <t xml:space="preserve">Completed items that expire but have no date entered</t>
  </si>
  <si>
    <t xml:space="preserve">Role Requirements (training matrix)</t>
  </si>
  <si>
    <t xml:space="preserve">What each role needs. Source each line from the position description, training matrix or RACI.</t>
  </si>
  <si>
    <t xml:space="preserve">Required (assessor) = the role is expected to assess others for that item.</t>
  </si>
  <si>
    <t xml:space="preserve">Source (PD, matrix, RACI)</t>
  </si>
  <si>
    <t xml:space="preserve">PD v1 (example)</t>
  </si>
  <si>
    <t xml:space="preserve">Required</t>
  </si>
  <si>
    <t xml:space="preserve">Not required</t>
  </si>
  <si>
    <t xml:space="preserve">Required (assessor)</t>
  </si>
  <si>
    <t xml:space="preserve">Lists used by the dropdowns</t>
  </si>
  <si>
    <t xml:space="preserve">Role requirement</t>
  </si>
  <si>
    <t xml:space="preserve">Internal record (no external issuer)</t>
  </si>
  <si>
    <t xml:space="preserve">Original licence card sighted</t>
  </si>
  <si>
    <t xml:space="preserve">Internal training record</t>
  </si>
  <si>
    <t xml:space="preserve">Other (describe in notes)</t>
  </si>
  <si>
    <t xml:space="preserve">Training and competency register</t>
  </si>
  <si>
    <t xml:space="preserve">Free to use and share. Provided by Streamline ISO Consultants.</t>
  </si>
  <si>
    <t xml:space="preserve">streamline.business</t>
  </si>
  <si>
    <t xml:space="preserve">Why this exists</t>
  </si>
  <si>
    <t xml:space="preserve">Clause 7.2 asks you to work out what competence each role needs, make sure people have it, close the gaps, and keep the evidence. Most registers fail on the last two: blank cells nobody has answered, and expired tickets nobody noticed. This register makes every cell an answer and puts the gaps in red.</t>
  </si>
  <si>
    <t xml:space="preserve">Standards referenced</t>
  </si>
  <si>
    <t xml:space="preserve">Clause 7.2 Competence, in the same words across ISO 9001:2015, ISO 14001, ISO 45001:2018, ISO/IEC 27001:2022 and ISO/IEC 42001:2023.</t>
  </si>
  <si>
    <t xml:space="preserve">7.2 a) determine the necessary competence: Role Requirements tab.</t>
  </si>
  <si>
    <t xml:space="preserve">7.2 b) ensure people are competent: Register tab.</t>
  </si>
  <si>
    <t xml:space="preserve">7.2 c) take action and evaluate it: Training/VoC Required items closed out, VoC results, and expired items renewed (Expiry Dates tab).</t>
  </si>
  <si>
    <t xml:space="preserve">7.2 d) retain documented information: this register, plus the certificates, licences and signed VoC forms behind it, verified with the issuer (Evidence Log tab).</t>
  </si>
  <si>
    <t xml:space="preserve">Pairs with</t>
  </si>
  <si>
    <t xml:space="preserve">The sample VoC assessment form published with the same article, which records the practical assessment behind each VoC status.</t>
  </si>
  <si>
    <t xml:space="preserve">Note</t>
  </si>
  <si>
    <t xml:space="preserve">General information only. Licensing and high risk work requirements are set by your state or territory regulator; check the current requirement for your plant and tasks.</t>
  </si>
</sst>
</file>

<file path=xl/styles.xml><?xml version="1.0" encoding="utf-8"?>
<styleSheet xmlns="http://schemas.openxmlformats.org/spreadsheetml/2006/main">
  <numFmts count="4">
    <numFmt numFmtId="164" formatCode="General"/>
    <numFmt numFmtId="165" formatCode="General"/>
    <numFmt numFmtId="166" formatCode="0%"/>
    <numFmt numFmtId="167" formatCode="dd/mm/yyyy"/>
  </numFmts>
  <fonts count="15">
    <font>
      <sz val="11"/>
      <color theme="1"/>
      <name val="Calibri"/>
      <family val="2"/>
      <charset val="1"/>
    </font>
    <font>
      <sz val="10"/>
      <name val="Arial"/>
      <family val="0"/>
    </font>
    <font>
      <sz val="10"/>
      <name val="Arial"/>
      <family val="0"/>
    </font>
    <font>
      <sz val="10"/>
      <name val="Arial"/>
      <family val="0"/>
    </font>
    <font>
      <b val="true"/>
      <sz val="16"/>
      <color rgb="FF0B2545"/>
      <name val="Aptos"/>
      <family val="0"/>
      <charset val="1"/>
    </font>
    <font>
      <b val="true"/>
      <sz val="10"/>
      <color rgb="FFFFFFFF"/>
      <name val="Aptos"/>
      <family val="0"/>
      <charset val="1"/>
    </font>
    <font>
      <b val="true"/>
      <sz val="10"/>
      <name val="Aptos"/>
      <family val="0"/>
      <charset val="1"/>
    </font>
    <font>
      <sz val="10"/>
      <name val="Aptos"/>
      <family val="0"/>
      <charset val="1"/>
    </font>
    <font>
      <b val="true"/>
      <sz val="11"/>
      <color rgb="FF0B2545"/>
      <name val="Aptos"/>
      <family val="0"/>
      <charset val="1"/>
    </font>
    <font>
      <sz val="10"/>
      <color rgb="FF33475B"/>
      <name val="Aptos"/>
      <family val="0"/>
      <charset val="1"/>
    </font>
    <font>
      <i val="true"/>
      <sz val="9"/>
      <color rgb="FF33475B"/>
      <name val="Aptos"/>
      <family val="0"/>
      <charset val="1"/>
    </font>
    <font>
      <sz val="8"/>
      <name val="Aptos"/>
      <family val="0"/>
      <charset val="1"/>
    </font>
    <font>
      <i val="true"/>
      <sz val="10"/>
      <color rgb="FF7F7F7F"/>
      <name val="Aptos"/>
      <family val="0"/>
      <charset val="1"/>
    </font>
    <font>
      <sz val="9"/>
      <name val="Aptos"/>
      <family val="0"/>
      <charset val="1"/>
    </font>
    <font>
      <b val="true"/>
      <sz val="12"/>
      <color rgb="FF0B2545"/>
      <name val="Aptos"/>
      <family val="0"/>
      <charset val="1"/>
    </font>
  </fonts>
  <fills count="5">
    <fill>
      <patternFill patternType="none"/>
    </fill>
    <fill>
      <patternFill patternType="gray125"/>
    </fill>
    <fill>
      <patternFill patternType="solid">
        <fgColor rgb="FF0B2545"/>
        <bgColor rgb="FF003300"/>
      </patternFill>
    </fill>
    <fill>
      <patternFill patternType="solid">
        <fgColor rgb="FFFFF2CC"/>
        <bgColor rgb="FFF2F2F2"/>
      </patternFill>
    </fill>
    <fill>
      <patternFill patternType="solid">
        <fgColor rgb="FFF2F2F2"/>
        <bgColor rgb="FFEDEDED"/>
      </patternFill>
    </fill>
  </fills>
  <borders count="2">
    <border diagonalUp="false" diagonalDown="false">
      <left/>
      <right/>
      <top/>
      <bottom/>
      <diagonal/>
    </border>
    <border diagonalUp="false" diagonalDown="false">
      <left style="thin">
        <color rgb="FFD0D7DE"/>
      </left>
      <right style="thin">
        <color rgb="FFD0D7DE"/>
      </right>
      <top style="thin">
        <color rgb="FFD0D7DE"/>
      </top>
      <bottom style="thin">
        <color rgb="FFD0D7D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left" vertical="center" textRotation="0" wrapText="true" indent="0" shrinkToFit="false"/>
      <protection locked="true" hidden="false"/>
    </xf>
    <xf numFmtId="164" fontId="6" fillId="0" borderId="1" xfId="0" applyFont="true" applyBorder="true" applyAlignment="true" applyProtection="false">
      <alignment horizontal="left" vertical="top" textRotation="0" wrapText="true" indent="0" shrinkToFit="fals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4" fontId="7" fillId="0" borderId="0" xfId="0" applyFont="true" applyBorder="true" applyAlignment="true" applyProtection="false">
      <alignment horizontal="left" vertical="top" textRotation="0" wrapText="true" indent="0" shrinkToFit="false"/>
      <protection locked="true" hidden="false"/>
    </xf>
    <xf numFmtId="164" fontId="8" fillId="0" borderId="0" xfId="0" applyFont="true" applyBorder="true" applyAlignment="true" applyProtection="false">
      <alignment horizontal="left" vertical="top" textRotation="0" wrapText="true" indent="0" shrinkToFit="false"/>
      <protection locked="true" hidden="false"/>
    </xf>
    <xf numFmtId="164" fontId="9" fillId="0" borderId="0" xfId="0" applyFont="true" applyBorder="true" applyAlignment="true" applyProtection="false">
      <alignment horizontal="left" vertical="top" textRotation="0" wrapText="tru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5" fillId="2" borderId="1" xfId="0" applyFont="true" applyBorder="true" applyAlignment="true" applyProtection="false">
      <alignment horizontal="center" vertical="bottom" textRotation="90" wrapText="true" indent="0" shrinkToFit="false"/>
      <protection locked="true" hidden="false"/>
    </xf>
    <xf numFmtId="164" fontId="6" fillId="3" borderId="1" xfId="0" applyFont="true" applyBorder="true" applyAlignment="true" applyProtection="false">
      <alignment horizontal="left" vertical="top" textRotation="0" wrapText="true" indent="0" shrinkToFit="false"/>
      <protection locked="true" hidden="false"/>
    </xf>
    <xf numFmtId="164" fontId="7" fillId="3" borderId="1" xfId="0" applyFont="true" applyBorder="true" applyAlignment="true" applyProtection="false">
      <alignment horizontal="left" vertical="top" textRotation="0" wrapText="true" indent="0" shrinkToFit="false"/>
      <protection locked="true" hidden="false"/>
    </xf>
    <xf numFmtId="164" fontId="11" fillId="0" borderId="1" xfId="0" applyFont="true" applyBorder="true" applyAlignment="true" applyProtection="false">
      <alignment horizontal="center" vertical="top" textRotation="0" wrapText="true" indent="0" shrinkToFit="false"/>
      <protection locked="true" hidden="false"/>
    </xf>
    <xf numFmtId="165" fontId="7" fillId="0" borderId="1" xfId="0" applyFont="true" applyBorder="true" applyAlignment="true" applyProtection="false">
      <alignment horizontal="center" vertical="top" textRotation="0" wrapText="true" indent="0" shrinkToFit="false"/>
      <protection locked="true" hidden="false"/>
    </xf>
    <xf numFmtId="166" fontId="7" fillId="0" borderId="1" xfId="0" applyFont="true" applyBorder="true" applyAlignment="true" applyProtection="false">
      <alignment horizontal="center" vertical="top" textRotation="0" wrapText="true" indent="0" shrinkToFit="false"/>
      <protection locked="true" hidden="false"/>
    </xf>
    <xf numFmtId="165" fontId="6" fillId="0" borderId="1" xfId="0" applyFont="true" applyBorder="true" applyAlignment="true" applyProtection="false">
      <alignment horizontal="center" vertical="top" textRotation="0" wrapText="true" indent="0" shrinkToFit="false"/>
      <protection locked="true" hidden="false"/>
    </xf>
    <xf numFmtId="164" fontId="6" fillId="4" borderId="1" xfId="0" applyFont="true" applyBorder="true" applyAlignment="true" applyProtection="false">
      <alignment horizontal="left" vertical="top" textRotation="0" wrapText="true" indent="0" shrinkToFit="false"/>
      <protection locked="true" hidden="false"/>
    </xf>
    <xf numFmtId="164" fontId="12" fillId="4" borderId="1" xfId="0" applyFont="true" applyBorder="true" applyAlignment="true" applyProtection="false">
      <alignment horizontal="left" vertical="top" textRotation="0" wrapText="true" indent="0" shrinkToFit="false"/>
      <protection locked="true" hidden="false"/>
    </xf>
    <xf numFmtId="164" fontId="6" fillId="3" borderId="1" xfId="0" applyFont="true" applyBorder="true" applyAlignment="true" applyProtection="false">
      <alignment horizontal="center" vertical="top" textRotation="0" wrapText="true" indent="0" shrinkToFit="false"/>
      <protection locked="true" hidden="false"/>
    </xf>
    <xf numFmtId="164" fontId="7" fillId="4" borderId="1" xfId="0" applyFont="true" applyBorder="true" applyAlignment="true" applyProtection="false">
      <alignment horizontal="left" vertical="top" textRotation="0" wrapText="true" indent="0" shrinkToFit="false"/>
      <protection locked="true" hidden="false"/>
    </xf>
    <xf numFmtId="167" fontId="13" fillId="0" borderId="1" xfId="0" applyFont="true" applyBorder="true" applyAlignment="true" applyProtection="false">
      <alignment horizontal="center" vertical="top" textRotation="0" wrapText="true" indent="0" shrinkToFit="false"/>
      <protection locked="true" hidden="false"/>
    </xf>
    <xf numFmtId="167" fontId="7" fillId="3" borderId="1" xfId="0" applyFont="true" applyBorder="true" applyAlignment="true" applyProtection="false">
      <alignment horizontal="center" vertical="top" textRotation="0" wrapText="tru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6" fillId="0" borderId="1" xfId="0" applyFont="true" applyBorder="true" applyAlignment="true" applyProtection="false">
      <alignment horizontal="center" vertical="top" textRotation="0" wrapText="true" indent="0" shrinkToFit="false"/>
      <protection locked="true" hidden="false"/>
    </xf>
    <xf numFmtId="164" fontId="12" fillId="0" borderId="1" xfId="0" applyFont="true" applyBorder="true" applyAlignment="true" applyProtection="false">
      <alignment horizontal="left" vertical="top" textRotation="0" wrapText="tru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9">
    <dxf>
      <font>
        <b val="1"/>
        <strike val="1"/>
        <color rgb="FFFFFFFF"/>
      </font>
    </dxf>
    <dxf>
      <font>
        <b val="1"/>
        <color rgb="FFFFFFFF"/>
      </font>
      <fill>
        <patternFill>
          <bgColor rgb="FF9C0006"/>
        </patternFill>
      </fill>
    </dxf>
    <dxf>
      <font>
        <b val="1"/>
        <color rgb="FF7A4A00"/>
      </font>
      <fill>
        <patternFill>
          <bgColor rgb="FFFFE699"/>
        </patternFill>
      </fill>
    </dxf>
    <dxf>
      <font>
        <b val="1"/>
        <color rgb="FF7A0000"/>
      </font>
      <fill>
        <patternFill>
          <bgColor rgb="FFF4B6B6"/>
        </patternFill>
      </fill>
    </dxf>
    <dxf>
      <font>
        <color rgb="FF1E4D1A"/>
      </font>
      <fill>
        <patternFill>
          <bgColor rgb="FFC6E5C2"/>
        </patternFill>
      </fill>
    </dxf>
    <dxf>
      <font>
        <b val="1"/>
        <color rgb="FFFFFFFF"/>
      </font>
      <fill>
        <patternFill>
          <bgColor rgb="FF5E9C57"/>
        </patternFill>
      </fill>
    </dxf>
    <dxf>
      <font>
        <color rgb="FF8C8C8C"/>
      </font>
      <fill>
        <patternFill>
          <bgColor rgb="FFEDEDED"/>
        </patternFill>
      </fill>
    </dxf>
    <dxf>
      <fill>
        <patternFill>
          <bgColor rgb="FFFFE699"/>
        </patternFill>
      </fill>
    </dxf>
    <dxf>
      <border diagonalUp="false" diagonalDown="false">
        <left style="medium">
          <color rgb="FFE26B0A"/>
        </left>
        <right style="medium">
          <color rgb="FFE26B0A"/>
        </right>
        <top style="medium">
          <color rgb="FFE26B0A"/>
        </top>
        <bottom style="medium">
          <color rgb="FFE26B0A"/>
        </bottom>
        <diagonal/>
      </border>
    </dxf>
    <dxf>
      <fill>
        <patternFill>
          <bgColor rgb="FFF4B6B6"/>
        </patternFill>
      </fill>
    </dxf>
    <dxf>
      <fill>
        <patternFill>
          <bgColor rgb="FFC6E5C2"/>
        </patternFill>
      </fill>
    </dxf>
    <dxf>
      <fill>
        <patternFill>
          <bgColor rgb="FFEDEDED"/>
        </patternFill>
      </fill>
    </dxf>
    <dxf>
      <fill>
        <patternFill>
          <bgColor rgb="FFFFF2CC"/>
        </patternFill>
      </fill>
      <border diagonalUp="false" diagonalDown="false">
        <left style="medium">
          <color rgb="FFE26B0A"/>
        </left>
        <right style="medium">
          <color rgb="FFE26B0A"/>
        </right>
        <top style="medium">
          <color rgb="FFE26B0A"/>
        </top>
        <bottom style="medium">
          <color rgb="FFE26B0A"/>
        </bottom>
        <diagonal/>
      </border>
    </dxf>
    <dxf>
      <font>
        <b val="1"/>
        <color rgb="FF1E4D1A"/>
      </font>
      <fill>
        <patternFill>
          <bgColor rgb="FFC6E5C2"/>
        </patternFill>
      </fill>
    </dxf>
    <dxf>
      <font>
        <b val="1"/>
        <color rgb="FFFFFFFF"/>
      </font>
    </dxf>
    <dxf>
      <font>
        <color rgb="FF595959"/>
      </font>
      <fill>
        <patternFill>
          <bgColor rgb="FFEDEDED"/>
        </patternFill>
      </fill>
    </dxf>
    <dxf>
      <fill>
        <patternFill>
          <bgColor rgb="FFDCE6F0"/>
        </patternFill>
      </fill>
    </dxf>
    <dxf>
      <fill>
        <patternFill>
          <bgColor rgb="FFB4C7DC"/>
        </patternFill>
      </fill>
    </dxf>
    <dxf>
      <font>
        <color rgb="FF7F7F7F"/>
      </font>
      <fill>
        <patternFill>
          <bgColor rgb="FFF2F2F2"/>
        </patternFill>
      </fill>
    </dxf>
  </dxfs>
  <colors>
    <indexedColors>
      <rgbColor rgb="FF000000"/>
      <rgbColor rgb="FFFFFFFF"/>
      <rgbColor rgb="FFFF0000"/>
      <rgbColor rgb="FF00FF00"/>
      <rgbColor rgb="FF0000FF"/>
      <rgbColor rgb="FFFFFF00"/>
      <rgbColor rgb="FFFF00FF"/>
      <rgbColor rgb="FF00FFFF"/>
      <rgbColor rgb="FF7A0000"/>
      <rgbColor rgb="FF008000"/>
      <rgbColor rgb="FF000080"/>
      <rgbColor rgb="FF808000"/>
      <rgbColor rgb="FF800080"/>
      <rgbColor rgb="FF008080"/>
      <rgbColor rgb="FFB4C7DC"/>
      <rgbColor rgb="FF7F7F7F"/>
      <rgbColor rgb="FF9999FF"/>
      <rgbColor rgb="FF993366"/>
      <rgbColor rgb="FFFFF2CC"/>
      <rgbColor rgb="FFDCE6F0"/>
      <rgbColor rgb="FF660066"/>
      <rgbColor rgb="FFFF8080"/>
      <rgbColor rgb="FF0066CC"/>
      <rgbColor rgb="FFD0D7DE"/>
      <rgbColor rgb="FF000080"/>
      <rgbColor rgb="FFFF00FF"/>
      <rgbColor rgb="FFFFFF00"/>
      <rgbColor rgb="FF00FFFF"/>
      <rgbColor rgb="FF800080"/>
      <rgbColor rgb="FF9C0006"/>
      <rgbColor rgb="FF008080"/>
      <rgbColor rgb="FF0000FF"/>
      <rgbColor rgb="FF00CCFF"/>
      <rgbColor rgb="FFF2F2F2"/>
      <rgbColor rgb="FFC6E5C2"/>
      <rgbColor rgb="FFFFE699"/>
      <rgbColor rgb="FFEDEDED"/>
      <rgbColor rgb="FFFF99CC"/>
      <rgbColor rgb="FFCC99FF"/>
      <rgbColor rgb="FFF4B6B6"/>
      <rgbColor rgb="FF3366FF"/>
      <rgbColor rgb="FF33CCCC"/>
      <rgbColor rgb="FF99CC00"/>
      <rgbColor rgb="FFFFCC00"/>
      <rgbColor rgb="FFFF9900"/>
      <rgbColor rgb="FFE26B0A"/>
      <rgbColor rgb="FF595959"/>
      <rgbColor rgb="FF8C8C8C"/>
      <rgbColor rgb="FF0B2545"/>
      <rgbColor rgb="FF5E9C57"/>
      <rgbColor rgb="FF003300"/>
      <rgbColor rgb="FF1E4D1A"/>
      <rgbColor rgb="FF7A4A00"/>
      <rgbColor rgb="FF993366"/>
      <rgbColor rgb="FF333399"/>
      <rgbColor rgb="FF33475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34"/>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5"/>
  </cols>
  <sheetData>
    <row r="1" customFormat="false" ht="19.7" hidden="false" customHeight="false" outlineLevel="0" collapsed="false">
      <c r="A1" s="1" t="s">
        <v>0</v>
      </c>
    </row>
    <row r="3" customFormat="false" ht="18" hidden="false" customHeight="true" outlineLevel="0" collapsed="false">
      <c r="A3" s="2" t="s">
        <v>1</v>
      </c>
      <c r="B3" s="2" t="s">
        <v>2</v>
      </c>
    </row>
    <row r="4" customFormat="false" ht="30.75" hidden="false" customHeight="true" outlineLevel="0" collapsed="false">
      <c r="A4" s="3" t="s">
        <v>3</v>
      </c>
      <c r="B4" s="4" t="s">
        <v>4</v>
      </c>
    </row>
    <row r="5" customFormat="false" ht="30.75" hidden="false" customHeight="true" outlineLevel="0" collapsed="false">
      <c r="A5" s="3" t="s">
        <v>5</v>
      </c>
      <c r="B5" s="4" t="s">
        <v>6</v>
      </c>
    </row>
    <row r="6" customFormat="false" ht="30.75" hidden="false" customHeight="true" outlineLevel="0" collapsed="false">
      <c r="A6" s="3" t="s">
        <v>7</v>
      </c>
      <c r="B6" s="4" t="s">
        <v>8</v>
      </c>
    </row>
    <row r="7" customFormat="false" ht="30.75" hidden="false" customHeight="true" outlineLevel="0" collapsed="false">
      <c r="A7" s="3" t="s">
        <v>9</v>
      </c>
      <c r="B7" s="4" t="s">
        <v>10</v>
      </c>
    </row>
    <row r="9" customFormat="false" ht="19.5" hidden="false" customHeight="true" outlineLevel="0" collapsed="false">
      <c r="A9" s="5" t="s">
        <v>11</v>
      </c>
    </row>
    <row r="10" customFormat="false" ht="30.75" hidden="false" customHeight="true" outlineLevel="0" collapsed="false">
      <c r="A10" s="6" t="s">
        <v>12</v>
      </c>
      <c r="B10" s="6"/>
    </row>
    <row r="11" customFormat="false" ht="18" hidden="false" customHeight="true" outlineLevel="0" collapsed="false">
      <c r="A11" s="6" t="s">
        <v>13</v>
      </c>
      <c r="B11" s="6"/>
    </row>
    <row r="12" customFormat="false" ht="30.75" hidden="false" customHeight="true" outlineLevel="0" collapsed="false">
      <c r="A12" s="6" t="s">
        <v>14</v>
      </c>
      <c r="B12" s="6"/>
    </row>
    <row r="13" customFormat="false" ht="30.75" hidden="false" customHeight="true" outlineLevel="0" collapsed="false">
      <c r="A13" s="6" t="s">
        <v>15</v>
      </c>
      <c r="B13" s="6"/>
    </row>
    <row r="14" customFormat="false" ht="30.75" hidden="false" customHeight="true" outlineLevel="0" collapsed="false">
      <c r="A14" s="6" t="s">
        <v>16</v>
      </c>
      <c r="B14" s="6"/>
    </row>
    <row r="15" customFormat="false" ht="30.75" hidden="false" customHeight="true" outlineLevel="0" collapsed="false">
      <c r="A15" s="6" t="s">
        <v>17</v>
      </c>
      <c r="B15" s="6"/>
    </row>
    <row r="16" customFormat="false" ht="57.75" hidden="false" customHeight="true" outlineLevel="0" collapsed="false">
      <c r="A16" s="6" t="s">
        <v>18</v>
      </c>
      <c r="B16" s="6"/>
    </row>
    <row r="18" customFormat="false" ht="19.5" hidden="false" customHeight="true" outlineLevel="0" collapsed="false">
      <c r="A18" s="5" t="s">
        <v>19</v>
      </c>
    </row>
    <row r="19" customFormat="false" ht="30.75" hidden="false" customHeight="true" outlineLevel="0" collapsed="false">
      <c r="A19" s="6" t="s">
        <v>20</v>
      </c>
      <c r="B19" s="6"/>
    </row>
    <row r="20" customFormat="false" ht="30.75" hidden="false" customHeight="true" outlineLevel="0" collapsed="false">
      <c r="A20" s="6" t="s">
        <v>21</v>
      </c>
      <c r="B20" s="6"/>
    </row>
    <row r="22" customFormat="false" ht="19.5" hidden="false" customHeight="true" outlineLevel="0" collapsed="false">
      <c r="A22" s="7" t="s">
        <v>22</v>
      </c>
      <c r="B22" s="7"/>
    </row>
    <row r="23" customFormat="false" ht="44.25" hidden="false" customHeight="true" outlineLevel="0" collapsed="false">
      <c r="A23" s="6" t="s">
        <v>23</v>
      </c>
      <c r="B23" s="6"/>
    </row>
    <row r="24" customFormat="false" ht="44.25" hidden="false" customHeight="true" outlineLevel="0" collapsed="false">
      <c r="A24" s="6" t="s">
        <v>24</v>
      </c>
      <c r="B24" s="6"/>
    </row>
    <row r="26" customFormat="false" ht="19.5" hidden="false" customHeight="true" outlineLevel="0" collapsed="false">
      <c r="A26" s="7" t="s">
        <v>25</v>
      </c>
      <c r="B26" s="7"/>
    </row>
    <row r="27" customFormat="false" ht="30.75" hidden="false" customHeight="true" outlineLevel="0" collapsed="false">
      <c r="A27" s="6" t="s">
        <v>26</v>
      </c>
      <c r="B27" s="6"/>
    </row>
    <row r="28" customFormat="false" ht="30.75" hidden="false" customHeight="true" outlineLevel="0" collapsed="false">
      <c r="A28" s="6" t="s">
        <v>27</v>
      </c>
      <c r="B28" s="6"/>
    </row>
    <row r="29" customFormat="false" ht="30.75" hidden="false" customHeight="true" outlineLevel="0" collapsed="false">
      <c r="A29" s="6" t="s">
        <v>28</v>
      </c>
      <c r="B29" s="6"/>
    </row>
    <row r="30" customFormat="false" ht="30.75" hidden="false" customHeight="true" outlineLevel="0" collapsed="false">
      <c r="A30" s="6" t="s">
        <v>29</v>
      </c>
      <c r="B30" s="6"/>
    </row>
    <row r="31" customFormat="false" ht="18" hidden="false" customHeight="true" outlineLevel="0" collapsed="false">
      <c r="A31" s="6" t="s">
        <v>30</v>
      </c>
      <c r="B31" s="6"/>
    </row>
    <row r="33" customFormat="false" ht="19.5" hidden="false" customHeight="true" outlineLevel="0" collapsed="false">
      <c r="A33" s="5" t="s">
        <v>31</v>
      </c>
    </row>
    <row r="34" customFormat="false" ht="18" hidden="false" customHeight="true" outlineLevel="0" collapsed="false">
      <c r="A34" s="6" t="s">
        <v>32</v>
      </c>
      <c r="B34" s="6"/>
    </row>
  </sheetData>
  <mergeCells count="19">
    <mergeCell ref="A10:B10"/>
    <mergeCell ref="A11:B11"/>
    <mergeCell ref="A12:B12"/>
    <mergeCell ref="A13:B13"/>
    <mergeCell ref="A14:B14"/>
    <mergeCell ref="A15:B15"/>
    <mergeCell ref="A16:B16"/>
    <mergeCell ref="A19:B19"/>
    <mergeCell ref="A20:B20"/>
    <mergeCell ref="A22:B22"/>
    <mergeCell ref="A23:B23"/>
    <mergeCell ref="A24:B24"/>
    <mergeCell ref="A26:B26"/>
    <mergeCell ref="A27:B27"/>
    <mergeCell ref="A28:B28"/>
    <mergeCell ref="A29:B29"/>
    <mergeCell ref="A30:B30"/>
    <mergeCell ref="A31:B31"/>
    <mergeCell ref="A34:B3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4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8" min="3" style="0" width="13"/>
    <col collapsed="false" customWidth="true" hidden="false" outlineLevel="0" max="9" min="9" style="0" width="10.3"/>
    <col collapsed="false" customWidth="true" hidden="false" outlineLevel="0" max="10" min="10" style="0" width="13"/>
    <col collapsed="false" customWidth="true" hidden="false" outlineLevel="0" max="11" min="11" style="0" width="10.3"/>
    <col collapsed="false" customWidth="true" hidden="false" outlineLevel="0" max="18" min="12" style="0" width="13"/>
    <col collapsed="false" customWidth="true" hidden="false" outlineLevel="0" max="24" min="19" style="0" width="8"/>
  </cols>
  <sheetData>
    <row r="1" customFormat="false" ht="19.7" hidden="false" customHeight="false" outlineLevel="0" collapsed="false">
      <c r="A1" s="1" t="s">
        <v>33</v>
      </c>
    </row>
    <row r="2" customFormat="false" ht="18" hidden="false" customHeight="true" outlineLevel="0" collapsed="false">
      <c r="A2" s="8" t="s">
        <v>34</v>
      </c>
      <c r="B2" s="8"/>
      <c r="C2" s="8"/>
      <c r="D2" s="8"/>
      <c r="E2" s="8"/>
      <c r="F2" s="8"/>
      <c r="G2" s="8"/>
      <c r="H2" s="8"/>
      <c r="I2" s="8"/>
      <c r="J2" s="8"/>
      <c r="K2" s="8"/>
      <c r="L2" s="8"/>
      <c r="M2" s="8"/>
      <c r="N2" s="8"/>
      <c r="O2" s="8"/>
      <c r="P2" s="8"/>
      <c r="Q2" s="8"/>
      <c r="R2" s="8"/>
      <c r="S2" s="8"/>
      <c r="T2" s="8"/>
      <c r="U2" s="8"/>
      <c r="V2" s="8"/>
      <c r="W2" s="8"/>
      <c r="X2" s="8"/>
    </row>
    <row r="3" customFormat="false" ht="16.5" hidden="false" customHeight="true" outlineLevel="0" collapsed="false">
      <c r="A3" s="9" t="s">
        <v>35</v>
      </c>
      <c r="B3" s="9"/>
      <c r="C3" s="9"/>
      <c r="D3" s="9"/>
      <c r="E3" s="9"/>
      <c r="F3" s="9"/>
      <c r="G3" s="9"/>
      <c r="H3" s="9"/>
      <c r="I3" s="9"/>
      <c r="J3" s="9"/>
      <c r="K3" s="9"/>
      <c r="L3" s="9"/>
      <c r="M3" s="9"/>
      <c r="N3" s="9"/>
      <c r="O3" s="9"/>
      <c r="P3" s="9"/>
      <c r="Q3" s="9"/>
      <c r="R3" s="9"/>
      <c r="S3" s="9"/>
      <c r="T3" s="9"/>
      <c r="U3" s="9"/>
      <c r="V3" s="9"/>
      <c r="W3" s="9"/>
      <c r="X3" s="9"/>
    </row>
    <row r="5" customFormat="false" ht="169.5" hidden="false" customHeight="true" outlineLevel="0" collapsed="false">
      <c r="A5" s="2" t="s">
        <v>36</v>
      </c>
      <c r="B5" s="2" t="s">
        <v>37</v>
      </c>
      <c r="C5" s="10" t="s">
        <v>38</v>
      </c>
      <c r="D5" s="10" t="s">
        <v>39</v>
      </c>
      <c r="E5" s="10" t="s">
        <v>40</v>
      </c>
      <c r="F5" s="10" t="s">
        <v>41</v>
      </c>
      <c r="G5" s="10" t="s">
        <v>42</v>
      </c>
      <c r="H5" s="10" t="s">
        <v>43</v>
      </c>
      <c r="I5" s="10" t="s">
        <v>44</v>
      </c>
      <c r="J5" s="10" t="s">
        <v>45</v>
      </c>
      <c r="K5" s="10" t="s">
        <v>46</v>
      </c>
      <c r="L5" s="10" t="s">
        <v>47</v>
      </c>
      <c r="M5" s="10" t="s">
        <v>48</v>
      </c>
      <c r="N5" s="10" t="s">
        <v>49</v>
      </c>
      <c r="O5" s="10" t="s">
        <v>50</v>
      </c>
      <c r="P5" s="10" t="s">
        <v>51</v>
      </c>
      <c r="Q5" s="10" t="s">
        <v>52</v>
      </c>
      <c r="R5" s="10" t="s">
        <v>53</v>
      </c>
      <c r="S5" s="10" t="s">
        <v>54</v>
      </c>
      <c r="T5" s="10" t="s">
        <v>55</v>
      </c>
      <c r="U5" s="10" t="s">
        <v>56</v>
      </c>
      <c r="V5" s="10" t="s">
        <v>57</v>
      </c>
      <c r="W5" s="10" t="s">
        <v>58</v>
      </c>
      <c r="X5" s="10" t="s">
        <v>59</v>
      </c>
    </row>
    <row r="6" customFormat="false" ht="36" hidden="false" customHeight="true" outlineLevel="0" collapsed="false">
      <c r="A6" s="11" t="s">
        <v>60</v>
      </c>
      <c r="B6" s="12" t="s">
        <v>61</v>
      </c>
      <c r="C6" s="13" t="s">
        <v>5</v>
      </c>
      <c r="D6" s="13" t="s">
        <v>3</v>
      </c>
      <c r="E6" s="13" t="s">
        <v>5</v>
      </c>
      <c r="F6" s="13" t="s">
        <v>3</v>
      </c>
      <c r="G6" s="13" t="s">
        <v>5</v>
      </c>
      <c r="H6" s="13" t="s">
        <v>5</v>
      </c>
      <c r="I6" s="13" t="s">
        <v>9</v>
      </c>
      <c r="J6" s="13" t="s">
        <v>9</v>
      </c>
      <c r="K6" s="13" t="s">
        <v>9</v>
      </c>
      <c r="L6" s="13" t="s">
        <v>3</v>
      </c>
      <c r="M6" s="13" t="s">
        <v>7</v>
      </c>
      <c r="N6" s="13" t="s">
        <v>7</v>
      </c>
      <c r="O6" s="13" t="s">
        <v>9</v>
      </c>
      <c r="P6" s="13" t="s">
        <v>5</v>
      </c>
      <c r="Q6" s="13" t="s">
        <v>3</v>
      </c>
      <c r="R6" s="13" t="s">
        <v>5</v>
      </c>
      <c r="S6" s="14" t="n">
        <f aca="false">IF($A6="","",COUNTIF(C6:R6,"Training/VoC Required"))</f>
        <v>4</v>
      </c>
      <c r="T6" s="14" t="n">
        <f aca="false">IF($A6="","",COUNTIF(C6:R6,"Completed")+COUNTIF(C6:R6,"Assessor"))</f>
        <v>8</v>
      </c>
      <c r="U6" s="15" t="n">
        <f aca="false">IF($A6="","",IF(S6+T6=0,"",T6/(S6+T6)))</f>
        <v>0.666666666666667</v>
      </c>
      <c r="V6" s="14" t="n">
        <f aca="true">IF($A6="","",COUNTIFS('Expiry Dates'!C6:R6,"&lt;"&amp;TODAY()))</f>
        <v>2</v>
      </c>
      <c r="W6" s="14" t="n">
        <f aca="true">IF($A6="","",COUNTIFS('Expiry Dates'!C6:R6,"&gt;="&amp;TODAY(),'Expiry Dates'!C6:R6,"&lt;="&amp;(TODAY()+60)))</f>
        <v>1</v>
      </c>
      <c r="X6" s="14" t="n">
        <f aca="false">IF($A6="","",COUNTIFS('Evidence Log'!$A$6:$A$105,$A6,'Evidence Log'!$F$6:$F$105,"Pending")+COUNTIFS('Evidence Log'!$A$6:$A$105,$A6,'Evidence Log'!$F$6:$F$105,"Failed check"))</f>
        <v>0</v>
      </c>
    </row>
    <row r="7" customFormat="false" ht="36" hidden="false" customHeight="true" outlineLevel="0" collapsed="false">
      <c r="A7" s="11" t="s">
        <v>62</v>
      </c>
      <c r="B7" s="12" t="s">
        <v>63</v>
      </c>
      <c r="C7" s="13" t="s">
        <v>3</v>
      </c>
      <c r="D7" s="13" t="s">
        <v>3</v>
      </c>
      <c r="E7" s="13" t="s">
        <v>5</v>
      </c>
      <c r="F7" s="13" t="s">
        <v>5</v>
      </c>
      <c r="G7" s="13" t="s">
        <v>3</v>
      </c>
      <c r="H7" s="13" t="s">
        <v>5</v>
      </c>
      <c r="I7" s="13" t="s">
        <v>5</v>
      </c>
      <c r="J7" s="13" t="s">
        <v>5</v>
      </c>
      <c r="K7" s="13" t="s">
        <v>9</v>
      </c>
      <c r="L7" s="13" t="s">
        <v>5</v>
      </c>
      <c r="M7" s="13" t="s">
        <v>7</v>
      </c>
      <c r="N7" s="13" t="s">
        <v>5</v>
      </c>
      <c r="O7" s="13" t="s">
        <v>7</v>
      </c>
      <c r="P7" s="13" t="s">
        <v>5</v>
      </c>
      <c r="Q7" s="13" t="s">
        <v>9</v>
      </c>
      <c r="R7" s="13" t="s">
        <v>5</v>
      </c>
      <c r="S7" s="14" t="n">
        <f aca="false">IF($A7="","",COUNTIF(C7:R7,"Training/VoC Required"))</f>
        <v>3</v>
      </c>
      <c r="T7" s="14" t="n">
        <f aca="false">IF($A7="","",COUNTIF(C7:R7,"Completed")+COUNTIF(C7:R7,"Assessor"))</f>
        <v>11</v>
      </c>
      <c r="U7" s="15" t="n">
        <f aca="false">IF($A7="","",IF(S7+T7=0,"",T7/(S7+T7)))</f>
        <v>0.785714285714286</v>
      </c>
      <c r="V7" s="14" t="n">
        <f aca="true">IF($A7="","",COUNTIFS('Expiry Dates'!C7:R7,"&lt;"&amp;TODAY()))</f>
        <v>0</v>
      </c>
      <c r="W7" s="14" t="n">
        <f aca="true">IF($A7="","",COUNTIFS('Expiry Dates'!C7:R7,"&gt;="&amp;TODAY(),'Expiry Dates'!C7:R7,"&lt;="&amp;(TODAY()+60)))</f>
        <v>1</v>
      </c>
      <c r="X7" s="14" t="n">
        <f aca="false">IF($A7="","",COUNTIFS('Evidence Log'!$A$6:$A$105,$A7,'Evidence Log'!$F$6:$F$105,"Pending")+COUNTIFS('Evidence Log'!$A$6:$A$105,$A7,'Evidence Log'!$F$6:$F$105,"Failed check"))</f>
        <v>1</v>
      </c>
    </row>
    <row r="8" customFormat="false" ht="36" hidden="false" customHeight="true" outlineLevel="0" collapsed="false">
      <c r="A8" s="11" t="s">
        <v>64</v>
      </c>
      <c r="B8" s="12" t="s">
        <v>65</v>
      </c>
      <c r="C8" s="13" t="s">
        <v>3</v>
      </c>
      <c r="D8" s="13" t="s">
        <v>5</v>
      </c>
      <c r="E8" s="13" t="s">
        <v>5</v>
      </c>
      <c r="F8" s="13" t="s">
        <v>9</v>
      </c>
      <c r="G8" s="13" t="s">
        <v>9</v>
      </c>
      <c r="H8" s="13" t="s">
        <v>3</v>
      </c>
      <c r="I8" s="13" t="s">
        <v>9</v>
      </c>
      <c r="J8" s="13" t="s">
        <v>9</v>
      </c>
      <c r="K8" s="13" t="s">
        <v>9</v>
      </c>
      <c r="L8" s="13" t="s">
        <v>3</v>
      </c>
      <c r="M8" s="13" t="s">
        <v>5</v>
      </c>
      <c r="N8" s="13" t="s">
        <v>5</v>
      </c>
      <c r="O8" s="13" t="s">
        <v>9</v>
      </c>
      <c r="P8" s="13" t="s">
        <v>3</v>
      </c>
      <c r="Q8" s="13" t="s">
        <v>9</v>
      </c>
      <c r="R8" s="13" t="s">
        <v>9</v>
      </c>
      <c r="S8" s="14" t="n">
        <f aca="false">IF($A8="","",COUNTIF(C8:R8,"Training/VoC Required"))</f>
        <v>4</v>
      </c>
      <c r="T8" s="14" t="n">
        <f aca="false">IF($A8="","",COUNTIF(C8:R8,"Completed")+COUNTIF(C8:R8,"Assessor"))</f>
        <v>4</v>
      </c>
      <c r="U8" s="15" t="n">
        <f aca="false">IF($A8="","",IF(S8+T8=0,"",T8/(S8+T8)))</f>
        <v>0.5</v>
      </c>
      <c r="V8" s="14" t="n">
        <f aca="true">IF($A8="","",COUNTIFS('Expiry Dates'!C8:R8,"&lt;"&amp;TODAY()))</f>
        <v>0</v>
      </c>
      <c r="W8" s="14" t="n">
        <f aca="true">IF($A8="","",COUNTIFS('Expiry Dates'!C8:R8,"&gt;="&amp;TODAY(),'Expiry Dates'!C8:R8,"&lt;="&amp;(TODAY()+60)))</f>
        <v>1</v>
      </c>
      <c r="X8" s="14" t="n">
        <f aca="false">IF($A8="","",COUNTIFS('Evidence Log'!$A$6:$A$105,$A8,'Evidence Log'!$F$6:$F$105,"Pending")+COUNTIFS('Evidence Log'!$A$6:$A$105,$A8,'Evidence Log'!$F$6:$F$105,"Failed check"))</f>
        <v>0</v>
      </c>
    </row>
    <row r="9" customFormat="false" ht="36" hidden="false" customHeight="true" outlineLevel="0" collapsed="false">
      <c r="A9" s="11" t="s">
        <v>66</v>
      </c>
      <c r="B9" s="12" t="s">
        <v>65</v>
      </c>
      <c r="C9" s="13" t="s">
        <v>5</v>
      </c>
      <c r="D9" s="13" t="s">
        <v>5</v>
      </c>
      <c r="E9" s="13" t="s">
        <v>5</v>
      </c>
      <c r="F9" s="13" t="s">
        <v>9</v>
      </c>
      <c r="G9" s="13" t="s">
        <v>9</v>
      </c>
      <c r="H9" s="13" t="s">
        <v>5</v>
      </c>
      <c r="I9" s="13" t="s">
        <v>9</v>
      </c>
      <c r="J9" s="13" t="s">
        <v>9</v>
      </c>
      <c r="K9" s="13" t="s">
        <v>9</v>
      </c>
      <c r="L9" s="13" t="s">
        <v>3</v>
      </c>
      <c r="M9" s="13" t="s">
        <v>3</v>
      </c>
      <c r="N9" s="13" t="s">
        <v>3</v>
      </c>
      <c r="O9" s="13" t="s">
        <v>9</v>
      </c>
      <c r="P9" s="13" t="s">
        <v>5</v>
      </c>
      <c r="Q9" s="13" t="s">
        <v>9</v>
      </c>
      <c r="R9" s="13" t="s">
        <v>9</v>
      </c>
      <c r="S9" s="14" t="n">
        <f aca="false">IF($A9="","",COUNTIF(C9:R9,"Training/VoC Required"))</f>
        <v>3</v>
      </c>
      <c r="T9" s="14" t="n">
        <f aca="false">IF($A9="","",COUNTIF(C9:R9,"Completed")+COUNTIF(C9:R9,"Assessor"))</f>
        <v>5</v>
      </c>
      <c r="U9" s="15" t="n">
        <f aca="false">IF($A9="","",IF(S9+T9=0,"",T9/(S9+T9)))</f>
        <v>0.625</v>
      </c>
      <c r="V9" s="14" t="n">
        <f aca="true">IF($A9="","",COUNTIFS('Expiry Dates'!C9:R9,"&lt;"&amp;TODAY()))</f>
        <v>0</v>
      </c>
      <c r="W9" s="14" t="n">
        <f aca="true">IF($A9="","",COUNTIFS('Expiry Dates'!C9:R9,"&gt;="&amp;TODAY(),'Expiry Dates'!C9:R9,"&lt;="&amp;(TODAY()+60)))</f>
        <v>0</v>
      </c>
      <c r="X9" s="14" t="n">
        <f aca="false">IF($A9="","",COUNTIFS('Evidence Log'!$A$6:$A$105,$A9,'Evidence Log'!$F$6:$F$105,"Pending")+COUNTIFS('Evidence Log'!$A$6:$A$105,$A9,'Evidence Log'!$F$6:$F$105,"Failed check"))</f>
        <v>0</v>
      </c>
    </row>
    <row r="10" customFormat="false" ht="25.5" hidden="false" customHeight="true" outlineLevel="0" collapsed="false">
      <c r="A10" s="11" t="s">
        <v>67</v>
      </c>
      <c r="B10" s="12" t="s">
        <v>65</v>
      </c>
      <c r="C10" s="13" t="s">
        <v>5</v>
      </c>
      <c r="D10" s="13" t="s">
        <v>5</v>
      </c>
      <c r="E10" s="13" t="s">
        <v>5</v>
      </c>
      <c r="F10" s="13" t="s">
        <v>9</v>
      </c>
      <c r="G10" s="13" t="s">
        <v>9</v>
      </c>
      <c r="H10" s="13" t="s">
        <v>5</v>
      </c>
      <c r="I10" s="13" t="s">
        <v>9</v>
      </c>
      <c r="J10" s="13" t="s">
        <v>9</v>
      </c>
      <c r="K10" s="13" t="s">
        <v>9</v>
      </c>
      <c r="L10" s="13" t="s">
        <v>5</v>
      </c>
      <c r="M10" s="13" t="s">
        <v>5</v>
      </c>
      <c r="N10" s="13" t="s">
        <v>5</v>
      </c>
      <c r="O10" s="13" t="s">
        <v>9</v>
      </c>
      <c r="P10" s="13" t="s">
        <v>5</v>
      </c>
      <c r="Q10" s="13" t="s">
        <v>9</v>
      </c>
      <c r="R10" s="13" t="s">
        <v>9</v>
      </c>
      <c r="S10" s="14" t="n">
        <f aca="false">IF($A10="","",COUNTIF(C10:R10,"Training/VoC Required"))</f>
        <v>0</v>
      </c>
      <c r="T10" s="14" t="n">
        <f aca="false">IF($A10="","",COUNTIF(C10:R10,"Completed")+COUNTIF(C10:R10,"Assessor"))</f>
        <v>8</v>
      </c>
      <c r="U10" s="15" t="n">
        <f aca="false">IF($A10="","",IF(S10+T10=0,"",T10/(S10+T10)))</f>
        <v>1</v>
      </c>
      <c r="V10" s="14" t="n">
        <f aca="true">IF($A10="","",COUNTIFS('Expiry Dates'!C10:R10,"&lt;"&amp;TODAY()))</f>
        <v>1</v>
      </c>
      <c r="W10" s="14" t="n">
        <f aca="true">IF($A10="","",COUNTIFS('Expiry Dates'!C10:R10,"&gt;="&amp;TODAY(),'Expiry Dates'!C10:R10,"&lt;="&amp;(TODAY()+60)))</f>
        <v>1</v>
      </c>
      <c r="X10" s="14" t="n">
        <f aca="false">IF($A10="","",COUNTIFS('Evidence Log'!$A$6:$A$105,$A10,'Evidence Log'!$F$6:$F$105,"Pending")+COUNTIFS('Evidence Log'!$A$6:$A$105,$A10,'Evidence Log'!$F$6:$F$105,"Failed check"))</f>
        <v>0</v>
      </c>
    </row>
    <row r="11" customFormat="false" ht="36" hidden="false" customHeight="true" outlineLevel="0" collapsed="false">
      <c r="A11" s="11" t="s">
        <v>68</v>
      </c>
      <c r="B11" s="12" t="s">
        <v>69</v>
      </c>
      <c r="C11" s="13" t="s">
        <v>5</v>
      </c>
      <c r="D11" s="13" t="s">
        <v>5</v>
      </c>
      <c r="E11" s="13" t="s">
        <v>5</v>
      </c>
      <c r="F11" s="13" t="s">
        <v>5</v>
      </c>
      <c r="G11" s="13" t="s">
        <v>9</v>
      </c>
      <c r="H11" s="13" t="s">
        <v>5</v>
      </c>
      <c r="I11" s="13" t="s">
        <v>5</v>
      </c>
      <c r="J11" s="13" t="s">
        <v>3</v>
      </c>
      <c r="K11" s="13" t="s">
        <v>5</v>
      </c>
      <c r="L11" s="13" t="s">
        <v>5</v>
      </c>
      <c r="M11" s="13" t="s">
        <v>9</v>
      </c>
      <c r="N11" s="13" t="s">
        <v>9</v>
      </c>
      <c r="O11" s="13" t="s">
        <v>3</v>
      </c>
      <c r="P11" s="13" t="s">
        <v>5</v>
      </c>
      <c r="Q11" s="13" t="s">
        <v>9</v>
      </c>
      <c r="R11" s="13" t="s">
        <v>9</v>
      </c>
      <c r="S11" s="14" t="n">
        <f aca="false">IF($A11="","",COUNTIF(C11:R11,"Training/VoC Required"))</f>
        <v>2</v>
      </c>
      <c r="T11" s="14" t="n">
        <f aca="false">IF($A11="","",COUNTIF(C11:R11,"Completed")+COUNTIF(C11:R11,"Assessor"))</f>
        <v>9</v>
      </c>
      <c r="U11" s="15" t="n">
        <f aca="false">IF($A11="","",IF(S11+T11=0,"",T11/(S11+T11)))</f>
        <v>0.818181818181818</v>
      </c>
      <c r="V11" s="14" t="n">
        <f aca="true">IF($A11="","",COUNTIFS('Expiry Dates'!C11:R11,"&lt;"&amp;TODAY()))</f>
        <v>1</v>
      </c>
      <c r="W11" s="14" t="n">
        <f aca="true">IF($A11="","",COUNTIFS('Expiry Dates'!C11:R11,"&gt;="&amp;TODAY(),'Expiry Dates'!C11:R11,"&lt;="&amp;(TODAY()+60)))</f>
        <v>1</v>
      </c>
      <c r="X11" s="14" t="n">
        <f aca="false">IF($A11="","",COUNTIFS('Evidence Log'!$A$6:$A$105,$A11,'Evidence Log'!$F$6:$F$105,"Pending")+COUNTIFS('Evidence Log'!$A$6:$A$105,$A11,'Evidence Log'!$F$6:$F$105,"Failed check"))</f>
        <v>0</v>
      </c>
    </row>
    <row r="12" customFormat="false" ht="36" hidden="false" customHeight="true" outlineLevel="0" collapsed="false">
      <c r="A12" s="11" t="s">
        <v>70</v>
      </c>
      <c r="B12" s="12" t="s">
        <v>71</v>
      </c>
      <c r="C12" s="13" t="s">
        <v>3</v>
      </c>
      <c r="D12" s="13" t="s">
        <v>5</v>
      </c>
      <c r="E12" s="13" t="s">
        <v>5</v>
      </c>
      <c r="F12" s="13" t="s">
        <v>9</v>
      </c>
      <c r="G12" s="13" t="s">
        <v>9</v>
      </c>
      <c r="H12" s="13" t="s">
        <v>5</v>
      </c>
      <c r="I12" s="13" t="s">
        <v>9</v>
      </c>
      <c r="J12" s="13" t="s">
        <v>5</v>
      </c>
      <c r="K12" s="13" t="s">
        <v>9</v>
      </c>
      <c r="L12" s="13" t="s">
        <v>9</v>
      </c>
      <c r="M12" s="13" t="s">
        <v>9</v>
      </c>
      <c r="N12" s="13" t="s">
        <v>9</v>
      </c>
      <c r="O12" s="13" t="s">
        <v>5</v>
      </c>
      <c r="P12" s="13" t="s">
        <v>5</v>
      </c>
      <c r="Q12" s="13" t="s">
        <v>9</v>
      </c>
      <c r="R12" s="13" t="s">
        <v>9</v>
      </c>
      <c r="S12" s="14" t="n">
        <f aca="false">IF($A12="","",COUNTIF(C12:R12,"Training/VoC Required"))</f>
        <v>1</v>
      </c>
      <c r="T12" s="14" t="n">
        <f aca="false">IF($A12="","",COUNTIF(C12:R12,"Completed")+COUNTIF(C12:R12,"Assessor"))</f>
        <v>6</v>
      </c>
      <c r="U12" s="15" t="n">
        <f aca="false">IF($A12="","",IF(S12+T12=0,"",T12/(S12+T12)))</f>
        <v>0.857142857142857</v>
      </c>
      <c r="V12" s="14" t="n">
        <f aca="true">IF($A12="","",COUNTIFS('Expiry Dates'!C12:R12,"&lt;"&amp;TODAY()))</f>
        <v>0</v>
      </c>
      <c r="W12" s="14" t="n">
        <f aca="true">IF($A12="","",COUNTIFS('Expiry Dates'!C12:R12,"&gt;="&amp;TODAY(),'Expiry Dates'!C12:R12,"&lt;="&amp;(TODAY()+60)))</f>
        <v>0</v>
      </c>
      <c r="X12" s="14" t="n">
        <f aca="false">IF($A12="","",COUNTIFS('Evidence Log'!$A$6:$A$105,$A12,'Evidence Log'!$F$6:$F$105,"Pending")+COUNTIFS('Evidence Log'!$A$6:$A$105,$A12,'Evidence Log'!$F$6:$F$105,"Failed check"))</f>
        <v>0</v>
      </c>
    </row>
    <row r="13" customFormat="false" ht="25.5" hidden="false" customHeight="true" outlineLevel="0" collapsed="false">
      <c r="A13" s="11" t="s">
        <v>72</v>
      </c>
      <c r="B13" s="12" t="s">
        <v>73</v>
      </c>
      <c r="C13" s="13" t="s">
        <v>5</v>
      </c>
      <c r="D13" s="13" t="s">
        <v>5</v>
      </c>
      <c r="E13" s="13" t="s">
        <v>5</v>
      </c>
      <c r="F13" s="13" t="s">
        <v>5</v>
      </c>
      <c r="G13" s="13" t="s">
        <v>5</v>
      </c>
      <c r="H13" s="13" t="s">
        <v>9</v>
      </c>
      <c r="I13" s="13" t="s">
        <v>9</v>
      </c>
      <c r="J13" s="13" t="s">
        <v>9</v>
      </c>
      <c r="K13" s="13" t="s">
        <v>9</v>
      </c>
      <c r="L13" s="13" t="s">
        <v>9</v>
      </c>
      <c r="M13" s="13" t="s">
        <v>9</v>
      </c>
      <c r="N13" s="13" t="s">
        <v>9</v>
      </c>
      <c r="O13" s="13" t="s">
        <v>9</v>
      </c>
      <c r="P13" s="13" t="s">
        <v>5</v>
      </c>
      <c r="Q13" s="13" t="s">
        <v>9</v>
      </c>
      <c r="R13" s="13" t="s">
        <v>9</v>
      </c>
      <c r="S13" s="14" t="n">
        <f aca="false">IF($A13="","",COUNTIF(C13:R13,"Training/VoC Required"))</f>
        <v>0</v>
      </c>
      <c r="T13" s="14" t="n">
        <f aca="false">IF($A13="","",COUNTIF(C13:R13,"Completed")+COUNTIF(C13:R13,"Assessor"))</f>
        <v>6</v>
      </c>
      <c r="U13" s="15" t="n">
        <f aca="false">IF($A13="","",IF(S13+T13=0,"",T13/(S13+T13)))</f>
        <v>1</v>
      </c>
      <c r="V13" s="14" t="n">
        <f aca="true">IF($A13="","",COUNTIFS('Expiry Dates'!C13:R13,"&lt;"&amp;TODAY()))</f>
        <v>0</v>
      </c>
      <c r="W13" s="14" t="n">
        <f aca="true">IF($A13="","",COUNTIFS('Expiry Dates'!C13:R13,"&gt;="&amp;TODAY(),'Expiry Dates'!C13:R13,"&lt;="&amp;(TODAY()+60)))</f>
        <v>1</v>
      </c>
      <c r="X13" s="14" t="n">
        <f aca="false">IF($A13="","",COUNTIFS('Evidence Log'!$A$6:$A$105,$A13,'Evidence Log'!$F$6:$F$105,"Pending")+COUNTIFS('Evidence Log'!$A$6:$A$105,$A13,'Evidence Log'!$F$6:$F$105,"Failed check"))</f>
        <v>0</v>
      </c>
    </row>
    <row r="14" customFormat="false" ht="36" hidden="false" customHeight="true" outlineLevel="0" collapsed="false">
      <c r="A14" s="11" t="s">
        <v>74</v>
      </c>
      <c r="B14" s="12" t="s">
        <v>75</v>
      </c>
      <c r="C14" s="13" t="s">
        <v>5</v>
      </c>
      <c r="D14" s="13" t="s">
        <v>3</v>
      </c>
      <c r="E14" s="13" t="s">
        <v>5</v>
      </c>
      <c r="F14" s="13" t="s">
        <v>5</v>
      </c>
      <c r="G14" s="13" t="s">
        <v>5</v>
      </c>
      <c r="H14" s="13" t="s">
        <v>5</v>
      </c>
      <c r="I14" s="13" t="s">
        <v>9</v>
      </c>
      <c r="J14" s="13" t="s">
        <v>9</v>
      </c>
      <c r="K14" s="13" t="s">
        <v>9</v>
      </c>
      <c r="L14" s="13" t="s">
        <v>5</v>
      </c>
      <c r="M14" s="13" t="s">
        <v>9</v>
      </c>
      <c r="N14" s="13" t="s">
        <v>9</v>
      </c>
      <c r="O14" s="13" t="s">
        <v>9</v>
      </c>
      <c r="P14" s="13" t="s">
        <v>5</v>
      </c>
      <c r="Q14" s="13" t="s">
        <v>5</v>
      </c>
      <c r="R14" s="13" t="s">
        <v>3</v>
      </c>
      <c r="S14" s="14" t="n">
        <f aca="false">IF($A14="","",COUNTIF(C14:R14,"Training/VoC Required"))</f>
        <v>2</v>
      </c>
      <c r="T14" s="14" t="n">
        <f aca="false">IF($A14="","",COUNTIF(C14:R14,"Completed")+COUNTIF(C14:R14,"Assessor"))</f>
        <v>8</v>
      </c>
      <c r="U14" s="15" t="n">
        <f aca="false">IF($A14="","",IF(S14+T14=0,"",T14/(S14+T14)))</f>
        <v>0.8</v>
      </c>
      <c r="V14" s="14" t="n">
        <f aca="true">IF($A14="","",COUNTIFS('Expiry Dates'!C14:R14,"&lt;"&amp;TODAY()))</f>
        <v>1</v>
      </c>
      <c r="W14" s="14" t="n">
        <f aca="true">IF($A14="","",COUNTIFS('Expiry Dates'!C14:R14,"&gt;="&amp;TODAY(),'Expiry Dates'!C14:R14,"&lt;="&amp;(TODAY()+60)))</f>
        <v>1</v>
      </c>
      <c r="X14" s="14" t="n">
        <f aca="false">IF($A14="","",COUNTIFS('Evidence Log'!$A$6:$A$105,$A14,'Evidence Log'!$F$6:$F$105,"Pending")+COUNTIFS('Evidence Log'!$A$6:$A$105,$A14,'Evidence Log'!$F$6:$F$105,"Failed check"))</f>
        <v>1</v>
      </c>
    </row>
    <row r="15" customFormat="false" ht="36" hidden="false" customHeight="true" outlineLevel="0" collapsed="false">
      <c r="A15" s="11" t="s">
        <v>76</v>
      </c>
      <c r="B15" s="12" t="s">
        <v>65</v>
      </c>
      <c r="C15" s="13" t="s">
        <v>5</v>
      </c>
      <c r="D15" s="13" t="s">
        <v>3</v>
      </c>
      <c r="E15" s="13" t="s">
        <v>3</v>
      </c>
      <c r="F15" s="13" t="s">
        <v>9</v>
      </c>
      <c r="G15" s="13" t="s">
        <v>9</v>
      </c>
      <c r="H15" s="13" t="s">
        <v>3</v>
      </c>
      <c r="I15" s="13" t="s">
        <v>9</v>
      </c>
      <c r="J15" s="13" t="s">
        <v>9</v>
      </c>
      <c r="K15" s="13" t="s">
        <v>9</v>
      </c>
      <c r="L15" s="13" t="s">
        <v>5</v>
      </c>
      <c r="M15" s="13" t="s">
        <v>3</v>
      </c>
      <c r="N15" s="13" t="s">
        <v>5</v>
      </c>
      <c r="O15" s="13" t="s">
        <v>9</v>
      </c>
      <c r="P15" s="13" t="s">
        <v>5</v>
      </c>
      <c r="Q15" s="13" t="s">
        <v>9</v>
      </c>
      <c r="R15" s="13" t="s">
        <v>9</v>
      </c>
      <c r="S15" s="14" t="n">
        <f aca="false">IF($A15="","",COUNTIF(C15:R15,"Training/VoC Required"))</f>
        <v>4</v>
      </c>
      <c r="T15" s="14" t="n">
        <f aca="false">IF($A15="","",COUNTIF(C15:R15,"Completed")+COUNTIF(C15:R15,"Assessor"))</f>
        <v>4</v>
      </c>
      <c r="U15" s="15" t="n">
        <f aca="false">IF($A15="","",IF(S15+T15=0,"",T15/(S15+T15)))</f>
        <v>0.5</v>
      </c>
      <c r="V15" s="14" t="n">
        <f aca="true">IF($A15="","",COUNTIFS('Expiry Dates'!C15:R15,"&lt;"&amp;TODAY()))</f>
        <v>1</v>
      </c>
      <c r="W15" s="14" t="n">
        <f aca="true">IF($A15="","",COUNTIFS('Expiry Dates'!C15:R15,"&gt;="&amp;TODAY(),'Expiry Dates'!C15:R15,"&lt;="&amp;(TODAY()+60)))</f>
        <v>0</v>
      </c>
      <c r="X15" s="14" t="n">
        <f aca="false">IF($A15="","",COUNTIFS('Evidence Log'!$A$6:$A$105,$A15,'Evidence Log'!$F$6:$F$105,"Pending")+COUNTIFS('Evidence Log'!$A$6:$A$105,$A15,'Evidence Log'!$F$6:$F$105,"Failed check"))</f>
        <v>0</v>
      </c>
    </row>
    <row r="16" customFormat="false" ht="15" hidden="false" customHeight="false" outlineLevel="0" collapsed="false">
      <c r="A16" s="12"/>
      <c r="B16" s="12"/>
      <c r="C16" s="13"/>
      <c r="D16" s="13"/>
      <c r="E16" s="13"/>
      <c r="F16" s="13"/>
      <c r="G16" s="13"/>
      <c r="H16" s="13"/>
      <c r="I16" s="13"/>
      <c r="J16" s="13"/>
      <c r="K16" s="13"/>
      <c r="L16" s="13"/>
      <c r="M16" s="13"/>
      <c r="N16" s="13"/>
      <c r="O16" s="13"/>
      <c r="P16" s="13"/>
      <c r="Q16" s="13"/>
      <c r="R16" s="13"/>
      <c r="S16" s="14" t="str">
        <f aca="false">IF($A16="","",COUNTIF(C16:R16,"Training/VoC Required"))</f>
        <v/>
      </c>
      <c r="T16" s="14" t="str">
        <f aca="false">IF($A16="","",COUNTIF(C16:R16,"Completed")+COUNTIF(C16:R16,"Assessor"))</f>
        <v/>
      </c>
      <c r="U16" s="15" t="str">
        <f aca="false">IF($A16="","",IF(S16+T16=0,"",T16/(S16+T16)))</f>
        <v/>
      </c>
      <c r="V16" s="14" t="str">
        <f aca="true">IF($A16="","",COUNTIFS('Expiry Dates'!C16:R16,"&lt;"&amp;TODAY()))</f>
        <v/>
      </c>
      <c r="W16" s="14" t="str">
        <f aca="true">IF($A16="","",COUNTIFS('Expiry Dates'!C16:R16,"&gt;="&amp;TODAY(),'Expiry Dates'!C16:R16,"&lt;="&amp;(TODAY()+60)))</f>
        <v/>
      </c>
      <c r="X16" s="14" t="str">
        <f aca="false">IF($A16="","",COUNTIFS('Evidence Log'!$A$6:$A$105,$A16,'Evidence Log'!$F$6:$F$105,"Pending")+COUNTIFS('Evidence Log'!$A$6:$A$105,$A16,'Evidence Log'!$F$6:$F$105,"Failed check"))</f>
        <v/>
      </c>
    </row>
    <row r="17" customFormat="false" ht="15" hidden="false" customHeight="false" outlineLevel="0" collapsed="false">
      <c r="A17" s="12"/>
      <c r="B17" s="12"/>
      <c r="C17" s="13"/>
      <c r="D17" s="13"/>
      <c r="E17" s="13"/>
      <c r="F17" s="13"/>
      <c r="G17" s="13"/>
      <c r="H17" s="13"/>
      <c r="I17" s="13"/>
      <c r="J17" s="13"/>
      <c r="K17" s="13"/>
      <c r="L17" s="13"/>
      <c r="M17" s="13"/>
      <c r="N17" s="13"/>
      <c r="O17" s="13"/>
      <c r="P17" s="13"/>
      <c r="Q17" s="13"/>
      <c r="R17" s="13"/>
      <c r="S17" s="14" t="str">
        <f aca="false">IF($A17="","",COUNTIF(C17:R17,"Training/VoC Required"))</f>
        <v/>
      </c>
      <c r="T17" s="14" t="str">
        <f aca="false">IF($A17="","",COUNTIF(C17:R17,"Completed")+COUNTIF(C17:R17,"Assessor"))</f>
        <v/>
      </c>
      <c r="U17" s="15" t="str">
        <f aca="false">IF($A17="","",IF(S17+T17=0,"",T17/(S17+T17)))</f>
        <v/>
      </c>
      <c r="V17" s="14" t="str">
        <f aca="true">IF($A17="","",COUNTIFS('Expiry Dates'!C17:R17,"&lt;"&amp;TODAY()))</f>
        <v/>
      </c>
      <c r="W17" s="14" t="str">
        <f aca="true">IF($A17="","",COUNTIFS('Expiry Dates'!C17:R17,"&gt;="&amp;TODAY(),'Expiry Dates'!C17:R17,"&lt;="&amp;(TODAY()+60)))</f>
        <v/>
      </c>
      <c r="X17" s="14" t="str">
        <f aca="false">IF($A17="","",COUNTIFS('Evidence Log'!$A$6:$A$105,$A17,'Evidence Log'!$F$6:$F$105,"Pending")+COUNTIFS('Evidence Log'!$A$6:$A$105,$A17,'Evidence Log'!$F$6:$F$105,"Failed check"))</f>
        <v/>
      </c>
    </row>
    <row r="18" customFormat="false" ht="15" hidden="false" customHeight="false" outlineLevel="0" collapsed="false">
      <c r="A18" s="12"/>
      <c r="B18" s="12"/>
      <c r="C18" s="13"/>
      <c r="D18" s="13"/>
      <c r="E18" s="13"/>
      <c r="F18" s="13"/>
      <c r="G18" s="13"/>
      <c r="H18" s="13"/>
      <c r="I18" s="13"/>
      <c r="J18" s="13"/>
      <c r="K18" s="13"/>
      <c r="L18" s="13"/>
      <c r="M18" s="13"/>
      <c r="N18" s="13"/>
      <c r="O18" s="13"/>
      <c r="P18" s="13"/>
      <c r="Q18" s="13"/>
      <c r="R18" s="13"/>
      <c r="S18" s="14" t="str">
        <f aca="false">IF($A18="","",COUNTIF(C18:R18,"Training/VoC Required"))</f>
        <v/>
      </c>
      <c r="T18" s="14" t="str">
        <f aca="false">IF($A18="","",COUNTIF(C18:R18,"Completed")+COUNTIF(C18:R18,"Assessor"))</f>
        <v/>
      </c>
      <c r="U18" s="15" t="str">
        <f aca="false">IF($A18="","",IF(S18+T18=0,"",T18/(S18+T18)))</f>
        <v/>
      </c>
      <c r="V18" s="14" t="str">
        <f aca="true">IF($A18="","",COUNTIFS('Expiry Dates'!C18:R18,"&lt;"&amp;TODAY()))</f>
        <v/>
      </c>
      <c r="W18" s="14" t="str">
        <f aca="true">IF($A18="","",COUNTIFS('Expiry Dates'!C18:R18,"&gt;="&amp;TODAY(),'Expiry Dates'!C18:R18,"&lt;="&amp;(TODAY()+60)))</f>
        <v/>
      </c>
      <c r="X18" s="14" t="str">
        <f aca="false">IF($A18="","",COUNTIFS('Evidence Log'!$A$6:$A$105,$A18,'Evidence Log'!$F$6:$F$105,"Pending")+COUNTIFS('Evidence Log'!$A$6:$A$105,$A18,'Evidence Log'!$F$6:$F$105,"Failed check"))</f>
        <v/>
      </c>
    </row>
    <row r="19" customFormat="false" ht="15" hidden="false" customHeight="false" outlineLevel="0" collapsed="false">
      <c r="A19" s="12"/>
      <c r="B19" s="12"/>
      <c r="C19" s="13"/>
      <c r="D19" s="13"/>
      <c r="E19" s="13"/>
      <c r="F19" s="13"/>
      <c r="G19" s="13"/>
      <c r="H19" s="13"/>
      <c r="I19" s="13"/>
      <c r="J19" s="13"/>
      <c r="K19" s="13"/>
      <c r="L19" s="13"/>
      <c r="M19" s="13"/>
      <c r="N19" s="13"/>
      <c r="O19" s="13"/>
      <c r="P19" s="13"/>
      <c r="Q19" s="13"/>
      <c r="R19" s="13"/>
      <c r="S19" s="14" t="str">
        <f aca="false">IF($A19="","",COUNTIF(C19:R19,"Training/VoC Required"))</f>
        <v/>
      </c>
      <c r="T19" s="14" t="str">
        <f aca="false">IF($A19="","",COUNTIF(C19:R19,"Completed")+COUNTIF(C19:R19,"Assessor"))</f>
        <v/>
      </c>
      <c r="U19" s="15" t="str">
        <f aca="false">IF($A19="","",IF(S19+T19=0,"",T19/(S19+T19)))</f>
        <v/>
      </c>
      <c r="V19" s="14" t="str">
        <f aca="true">IF($A19="","",COUNTIFS('Expiry Dates'!C19:R19,"&lt;"&amp;TODAY()))</f>
        <v/>
      </c>
      <c r="W19" s="14" t="str">
        <f aca="true">IF($A19="","",COUNTIFS('Expiry Dates'!C19:R19,"&gt;="&amp;TODAY(),'Expiry Dates'!C19:R19,"&lt;="&amp;(TODAY()+60)))</f>
        <v/>
      </c>
      <c r="X19" s="14" t="str">
        <f aca="false">IF($A19="","",COUNTIFS('Evidence Log'!$A$6:$A$105,$A19,'Evidence Log'!$F$6:$F$105,"Pending")+COUNTIFS('Evidence Log'!$A$6:$A$105,$A19,'Evidence Log'!$F$6:$F$105,"Failed check"))</f>
        <v/>
      </c>
    </row>
    <row r="20" customFormat="false" ht="15" hidden="false" customHeight="false" outlineLevel="0" collapsed="false">
      <c r="A20" s="12"/>
      <c r="B20" s="12"/>
      <c r="C20" s="13"/>
      <c r="D20" s="13"/>
      <c r="E20" s="13"/>
      <c r="F20" s="13"/>
      <c r="G20" s="13"/>
      <c r="H20" s="13"/>
      <c r="I20" s="13"/>
      <c r="J20" s="13"/>
      <c r="K20" s="13"/>
      <c r="L20" s="13"/>
      <c r="M20" s="13"/>
      <c r="N20" s="13"/>
      <c r="O20" s="13"/>
      <c r="P20" s="13"/>
      <c r="Q20" s="13"/>
      <c r="R20" s="13"/>
      <c r="S20" s="14" t="str">
        <f aca="false">IF($A20="","",COUNTIF(C20:R20,"Training/VoC Required"))</f>
        <v/>
      </c>
      <c r="T20" s="14" t="str">
        <f aca="false">IF($A20="","",COUNTIF(C20:R20,"Completed")+COUNTIF(C20:R20,"Assessor"))</f>
        <v/>
      </c>
      <c r="U20" s="15" t="str">
        <f aca="false">IF($A20="","",IF(S20+T20=0,"",T20/(S20+T20)))</f>
        <v/>
      </c>
      <c r="V20" s="14" t="str">
        <f aca="true">IF($A20="","",COUNTIFS('Expiry Dates'!C20:R20,"&lt;"&amp;TODAY()))</f>
        <v/>
      </c>
      <c r="W20" s="14" t="str">
        <f aca="true">IF($A20="","",COUNTIFS('Expiry Dates'!C20:R20,"&gt;="&amp;TODAY(),'Expiry Dates'!C20:R20,"&lt;="&amp;(TODAY()+60)))</f>
        <v/>
      </c>
      <c r="X20" s="14" t="str">
        <f aca="false">IF($A20="","",COUNTIFS('Evidence Log'!$A$6:$A$105,$A20,'Evidence Log'!$F$6:$F$105,"Pending")+COUNTIFS('Evidence Log'!$A$6:$A$105,$A20,'Evidence Log'!$F$6:$F$105,"Failed check"))</f>
        <v/>
      </c>
    </row>
    <row r="21" customFormat="false" ht="15" hidden="false" customHeight="false" outlineLevel="0" collapsed="false">
      <c r="A21" s="12"/>
      <c r="B21" s="12"/>
      <c r="C21" s="13"/>
      <c r="D21" s="13"/>
      <c r="E21" s="13"/>
      <c r="F21" s="13"/>
      <c r="G21" s="13"/>
      <c r="H21" s="13"/>
      <c r="I21" s="13"/>
      <c r="J21" s="13"/>
      <c r="K21" s="13"/>
      <c r="L21" s="13"/>
      <c r="M21" s="13"/>
      <c r="N21" s="13"/>
      <c r="O21" s="13"/>
      <c r="P21" s="13"/>
      <c r="Q21" s="13"/>
      <c r="R21" s="13"/>
      <c r="S21" s="14" t="str">
        <f aca="false">IF($A21="","",COUNTIF(C21:R21,"Training/VoC Required"))</f>
        <v/>
      </c>
      <c r="T21" s="14" t="str">
        <f aca="false">IF($A21="","",COUNTIF(C21:R21,"Completed")+COUNTIF(C21:R21,"Assessor"))</f>
        <v/>
      </c>
      <c r="U21" s="15" t="str">
        <f aca="false">IF($A21="","",IF(S21+T21=0,"",T21/(S21+T21)))</f>
        <v/>
      </c>
      <c r="V21" s="14" t="str">
        <f aca="true">IF($A21="","",COUNTIFS('Expiry Dates'!C21:R21,"&lt;"&amp;TODAY()))</f>
        <v/>
      </c>
      <c r="W21" s="14" t="str">
        <f aca="true">IF($A21="","",COUNTIFS('Expiry Dates'!C21:R21,"&gt;="&amp;TODAY(),'Expiry Dates'!C21:R21,"&lt;="&amp;(TODAY()+60)))</f>
        <v/>
      </c>
      <c r="X21" s="14" t="str">
        <f aca="false">IF($A21="","",COUNTIFS('Evidence Log'!$A$6:$A$105,$A21,'Evidence Log'!$F$6:$F$105,"Pending")+COUNTIFS('Evidence Log'!$A$6:$A$105,$A21,'Evidence Log'!$F$6:$F$105,"Failed check"))</f>
        <v/>
      </c>
    </row>
    <row r="22" customFormat="false" ht="15" hidden="false" customHeight="false" outlineLevel="0" collapsed="false">
      <c r="A22" s="12"/>
      <c r="B22" s="12"/>
      <c r="C22" s="13"/>
      <c r="D22" s="13"/>
      <c r="E22" s="13"/>
      <c r="F22" s="13"/>
      <c r="G22" s="13"/>
      <c r="H22" s="13"/>
      <c r="I22" s="13"/>
      <c r="J22" s="13"/>
      <c r="K22" s="13"/>
      <c r="L22" s="13"/>
      <c r="M22" s="13"/>
      <c r="N22" s="13"/>
      <c r="O22" s="13"/>
      <c r="P22" s="13"/>
      <c r="Q22" s="13"/>
      <c r="R22" s="13"/>
      <c r="S22" s="14" t="str">
        <f aca="false">IF($A22="","",COUNTIF(C22:R22,"Training/VoC Required"))</f>
        <v/>
      </c>
      <c r="T22" s="14" t="str">
        <f aca="false">IF($A22="","",COUNTIF(C22:R22,"Completed")+COUNTIF(C22:R22,"Assessor"))</f>
        <v/>
      </c>
      <c r="U22" s="15" t="str">
        <f aca="false">IF($A22="","",IF(S22+T22=0,"",T22/(S22+T22)))</f>
        <v/>
      </c>
      <c r="V22" s="14" t="str">
        <f aca="true">IF($A22="","",COUNTIFS('Expiry Dates'!C22:R22,"&lt;"&amp;TODAY()))</f>
        <v/>
      </c>
      <c r="W22" s="14" t="str">
        <f aca="true">IF($A22="","",COUNTIFS('Expiry Dates'!C22:R22,"&gt;="&amp;TODAY(),'Expiry Dates'!C22:R22,"&lt;="&amp;(TODAY()+60)))</f>
        <v/>
      </c>
      <c r="X22" s="14" t="str">
        <f aca="false">IF($A22="","",COUNTIFS('Evidence Log'!$A$6:$A$105,$A22,'Evidence Log'!$F$6:$F$105,"Pending")+COUNTIFS('Evidence Log'!$A$6:$A$105,$A22,'Evidence Log'!$F$6:$F$105,"Failed check"))</f>
        <v/>
      </c>
    </row>
    <row r="23" customFormat="false" ht="15" hidden="false" customHeight="false" outlineLevel="0" collapsed="false">
      <c r="A23" s="12"/>
      <c r="B23" s="12"/>
      <c r="C23" s="13"/>
      <c r="D23" s="13"/>
      <c r="E23" s="13"/>
      <c r="F23" s="13"/>
      <c r="G23" s="13"/>
      <c r="H23" s="13"/>
      <c r="I23" s="13"/>
      <c r="J23" s="13"/>
      <c r="K23" s="13"/>
      <c r="L23" s="13"/>
      <c r="M23" s="13"/>
      <c r="N23" s="13"/>
      <c r="O23" s="13"/>
      <c r="P23" s="13"/>
      <c r="Q23" s="13"/>
      <c r="R23" s="13"/>
      <c r="S23" s="14" t="str">
        <f aca="false">IF($A23="","",COUNTIF(C23:R23,"Training/VoC Required"))</f>
        <v/>
      </c>
      <c r="T23" s="14" t="str">
        <f aca="false">IF($A23="","",COUNTIF(C23:R23,"Completed")+COUNTIF(C23:R23,"Assessor"))</f>
        <v/>
      </c>
      <c r="U23" s="15" t="str">
        <f aca="false">IF($A23="","",IF(S23+T23=0,"",T23/(S23+T23)))</f>
        <v/>
      </c>
      <c r="V23" s="14" t="str">
        <f aca="true">IF($A23="","",COUNTIFS('Expiry Dates'!C23:R23,"&lt;"&amp;TODAY()))</f>
        <v/>
      </c>
      <c r="W23" s="14" t="str">
        <f aca="true">IF($A23="","",COUNTIFS('Expiry Dates'!C23:R23,"&gt;="&amp;TODAY(),'Expiry Dates'!C23:R23,"&lt;="&amp;(TODAY()+60)))</f>
        <v/>
      </c>
      <c r="X23" s="14" t="str">
        <f aca="false">IF($A23="","",COUNTIFS('Evidence Log'!$A$6:$A$105,$A23,'Evidence Log'!$F$6:$F$105,"Pending")+COUNTIFS('Evidence Log'!$A$6:$A$105,$A23,'Evidence Log'!$F$6:$F$105,"Failed check"))</f>
        <v/>
      </c>
    </row>
    <row r="24" customFormat="false" ht="15" hidden="false" customHeight="false" outlineLevel="0" collapsed="false">
      <c r="A24" s="12"/>
      <c r="B24" s="12"/>
      <c r="C24" s="13"/>
      <c r="D24" s="13"/>
      <c r="E24" s="13"/>
      <c r="F24" s="13"/>
      <c r="G24" s="13"/>
      <c r="H24" s="13"/>
      <c r="I24" s="13"/>
      <c r="J24" s="13"/>
      <c r="K24" s="13"/>
      <c r="L24" s="13"/>
      <c r="M24" s="13"/>
      <c r="N24" s="13"/>
      <c r="O24" s="13"/>
      <c r="P24" s="13"/>
      <c r="Q24" s="13"/>
      <c r="R24" s="13"/>
      <c r="S24" s="14" t="str">
        <f aca="false">IF($A24="","",COUNTIF(C24:R24,"Training/VoC Required"))</f>
        <v/>
      </c>
      <c r="T24" s="14" t="str">
        <f aca="false">IF($A24="","",COUNTIF(C24:R24,"Completed")+COUNTIF(C24:R24,"Assessor"))</f>
        <v/>
      </c>
      <c r="U24" s="15" t="str">
        <f aca="false">IF($A24="","",IF(S24+T24=0,"",T24/(S24+T24)))</f>
        <v/>
      </c>
      <c r="V24" s="14" t="str">
        <f aca="true">IF($A24="","",COUNTIFS('Expiry Dates'!C24:R24,"&lt;"&amp;TODAY()))</f>
        <v/>
      </c>
      <c r="W24" s="14" t="str">
        <f aca="true">IF($A24="","",COUNTIFS('Expiry Dates'!C24:R24,"&gt;="&amp;TODAY(),'Expiry Dates'!C24:R24,"&lt;="&amp;(TODAY()+60)))</f>
        <v/>
      </c>
      <c r="X24" s="14" t="str">
        <f aca="false">IF($A24="","",COUNTIFS('Evidence Log'!$A$6:$A$105,$A24,'Evidence Log'!$F$6:$F$105,"Pending")+COUNTIFS('Evidence Log'!$A$6:$A$105,$A24,'Evidence Log'!$F$6:$F$105,"Failed check"))</f>
        <v/>
      </c>
    </row>
    <row r="25" customFormat="false" ht="15" hidden="false" customHeight="false" outlineLevel="0" collapsed="false">
      <c r="A25" s="12"/>
      <c r="B25" s="12"/>
      <c r="C25" s="13"/>
      <c r="D25" s="13"/>
      <c r="E25" s="13"/>
      <c r="F25" s="13"/>
      <c r="G25" s="13"/>
      <c r="H25" s="13"/>
      <c r="I25" s="13"/>
      <c r="J25" s="13"/>
      <c r="K25" s="13"/>
      <c r="L25" s="13"/>
      <c r="M25" s="13"/>
      <c r="N25" s="13"/>
      <c r="O25" s="13"/>
      <c r="P25" s="13"/>
      <c r="Q25" s="13"/>
      <c r="R25" s="13"/>
      <c r="S25" s="14" t="str">
        <f aca="false">IF($A25="","",COUNTIF(C25:R25,"Training/VoC Required"))</f>
        <v/>
      </c>
      <c r="T25" s="14" t="str">
        <f aca="false">IF($A25="","",COUNTIF(C25:R25,"Completed")+COUNTIF(C25:R25,"Assessor"))</f>
        <v/>
      </c>
      <c r="U25" s="15" t="str">
        <f aca="false">IF($A25="","",IF(S25+T25=0,"",T25/(S25+T25)))</f>
        <v/>
      </c>
      <c r="V25" s="14" t="str">
        <f aca="true">IF($A25="","",COUNTIFS('Expiry Dates'!C25:R25,"&lt;"&amp;TODAY()))</f>
        <v/>
      </c>
      <c r="W25" s="14" t="str">
        <f aca="true">IF($A25="","",COUNTIFS('Expiry Dates'!C25:R25,"&gt;="&amp;TODAY(),'Expiry Dates'!C25:R25,"&lt;="&amp;(TODAY()+60)))</f>
        <v/>
      </c>
      <c r="X25" s="14" t="str">
        <f aca="false">IF($A25="","",COUNTIFS('Evidence Log'!$A$6:$A$105,$A25,'Evidence Log'!$F$6:$F$105,"Pending")+COUNTIFS('Evidence Log'!$A$6:$A$105,$A25,'Evidence Log'!$F$6:$F$105,"Failed check"))</f>
        <v/>
      </c>
    </row>
    <row r="26" customFormat="false" ht="15" hidden="false" customHeight="false" outlineLevel="0" collapsed="false">
      <c r="A26" s="12"/>
      <c r="B26" s="12"/>
      <c r="C26" s="13"/>
      <c r="D26" s="13"/>
      <c r="E26" s="13"/>
      <c r="F26" s="13"/>
      <c r="G26" s="13"/>
      <c r="H26" s="13"/>
      <c r="I26" s="13"/>
      <c r="J26" s="13"/>
      <c r="K26" s="13"/>
      <c r="L26" s="13"/>
      <c r="M26" s="13"/>
      <c r="N26" s="13"/>
      <c r="O26" s="13"/>
      <c r="P26" s="13"/>
      <c r="Q26" s="13"/>
      <c r="R26" s="13"/>
      <c r="S26" s="14" t="str">
        <f aca="false">IF($A26="","",COUNTIF(C26:R26,"Training/VoC Required"))</f>
        <v/>
      </c>
      <c r="T26" s="14" t="str">
        <f aca="false">IF($A26="","",COUNTIF(C26:R26,"Completed")+COUNTIF(C26:R26,"Assessor"))</f>
        <v/>
      </c>
      <c r="U26" s="15" t="str">
        <f aca="false">IF($A26="","",IF(S26+T26=0,"",T26/(S26+T26)))</f>
        <v/>
      </c>
      <c r="V26" s="14" t="str">
        <f aca="true">IF($A26="","",COUNTIFS('Expiry Dates'!C26:R26,"&lt;"&amp;TODAY()))</f>
        <v/>
      </c>
      <c r="W26" s="14" t="str">
        <f aca="true">IF($A26="","",COUNTIFS('Expiry Dates'!C26:R26,"&gt;="&amp;TODAY(),'Expiry Dates'!C26:R26,"&lt;="&amp;(TODAY()+60)))</f>
        <v/>
      </c>
      <c r="X26" s="14" t="str">
        <f aca="false">IF($A26="","",COUNTIFS('Evidence Log'!$A$6:$A$105,$A26,'Evidence Log'!$F$6:$F$105,"Pending")+COUNTIFS('Evidence Log'!$A$6:$A$105,$A26,'Evidence Log'!$F$6:$F$105,"Failed check"))</f>
        <v/>
      </c>
    </row>
    <row r="27" customFormat="false" ht="15" hidden="false" customHeight="false" outlineLevel="0" collapsed="false">
      <c r="A27" s="12"/>
      <c r="B27" s="12"/>
      <c r="C27" s="13"/>
      <c r="D27" s="13"/>
      <c r="E27" s="13"/>
      <c r="F27" s="13"/>
      <c r="G27" s="13"/>
      <c r="H27" s="13"/>
      <c r="I27" s="13"/>
      <c r="J27" s="13"/>
      <c r="K27" s="13"/>
      <c r="L27" s="13"/>
      <c r="M27" s="13"/>
      <c r="N27" s="13"/>
      <c r="O27" s="13"/>
      <c r="P27" s="13"/>
      <c r="Q27" s="13"/>
      <c r="R27" s="13"/>
      <c r="S27" s="14" t="str">
        <f aca="false">IF($A27="","",COUNTIF(C27:R27,"Training/VoC Required"))</f>
        <v/>
      </c>
      <c r="T27" s="14" t="str">
        <f aca="false">IF($A27="","",COUNTIF(C27:R27,"Completed")+COUNTIF(C27:R27,"Assessor"))</f>
        <v/>
      </c>
      <c r="U27" s="15" t="str">
        <f aca="false">IF($A27="","",IF(S27+T27=0,"",T27/(S27+T27)))</f>
        <v/>
      </c>
      <c r="V27" s="14" t="str">
        <f aca="true">IF($A27="","",COUNTIFS('Expiry Dates'!C27:R27,"&lt;"&amp;TODAY()))</f>
        <v/>
      </c>
      <c r="W27" s="14" t="str">
        <f aca="true">IF($A27="","",COUNTIFS('Expiry Dates'!C27:R27,"&gt;="&amp;TODAY(),'Expiry Dates'!C27:R27,"&lt;="&amp;(TODAY()+60)))</f>
        <v/>
      </c>
      <c r="X27" s="14" t="str">
        <f aca="false">IF($A27="","",COUNTIFS('Evidence Log'!$A$6:$A$105,$A27,'Evidence Log'!$F$6:$F$105,"Pending")+COUNTIFS('Evidence Log'!$A$6:$A$105,$A27,'Evidence Log'!$F$6:$F$105,"Failed check"))</f>
        <v/>
      </c>
    </row>
    <row r="28" customFormat="false" ht="15" hidden="false" customHeight="false" outlineLevel="0" collapsed="false">
      <c r="A28" s="12"/>
      <c r="B28" s="12"/>
      <c r="C28" s="13"/>
      <c r="D28" s="13"/>
      <c r="E28" s="13"/>
      <c r="F28" s="13"/>
      <c r="G28" s="13"/>
      <c r="H28" s="13"/>
      <c r="I28" s="13"/>
      <c r="J28" s="13"/>
      <c r="K28" s="13"/>
      <c r="L28" s="13"/>
      <c r="M28" s="13"/>
      <c r="N28" s="13"/>
      <c r="O28" s="13"/>
      <c r="P28" s="13"/>
      <c r="Q28" s="13"/>
      <c r="R28" s="13"/>
      <c r="S28" s="14" t="str">
        <f aca="false">IF($A28="","",COUNTIF(C28:R28,"Training/VoC Required"))</f>
        <v/>
      </c>
      <c r="T28" s="14" t="str">
        <f aca="false">IF($A28="","",COUNTIF(C28:R28,"Completed")+COUNTIF(C28:R28,"Assessor"))</f>
        <v/>
      </c>
      <c r="U28" s="15" t="str">
        <f aca="false">IF($A28="","",IF(S28+T28=0,"",T28/(S28+T28)))</f>
        <v/>
      </c>
      <c r="V28" s="14" t="str">
        <f aca="true">IF($A28="","",COUNTIFS('Expiry Dates'!C28:R28,"&lt;"&amp;TODAY()))</f>
        <v/>
      </c>
      <c r="W28" s="14" t="str">
        <f aca="true">IF($A28="","",COUNTIFS('Expiry Dates'!C28:R28,"&gt;="&amp;TODAY(),'Expiry Dates'!C28:R28,"&lt;="&amp;(TODAY()+60)))</f>
        <v/>
      </c>
      <c r="X28" s="14" t="str">
        <f aca="false">IF($A28="","",COUNTIFS('Evidence Log'!$A$6:$A$105,$A28,'Evidence Log'!$F$6:$F$105,"Pending")+COUNTIFS('Evidence Log'!$A$6:$A$105,$A28,'Evidence Log'!$F$6:$F$105,"Failed check"))</f>
        <v/>
      </c>
    </row>
    <row r="29" customFormat="false" ht="15" hidden="false" customHeight="false" outlineLevel="0" collapsed="false">
      <c r="A29" s="12"/>
      <c r="B29" s="12"/>
      <c r="C29" s="13"/>
      <c r="D29" s="13"/>
      <c r="E29" s="13"/>
      <c r="F29" s="13"/>
      <c r="G29" s="13"/>
      <c r="H29" s="13"/>
      <c r="I29" s="13"/>
      <c r="J29" s="13"/>
      <c r="K29" s="13"/>
      <c r="L29" s="13"/>
      <c r="M29" s="13"/>
      <c r="N29" s="13"/>
      <c r="O29" s="13"/>
      <c r="P29" s="13"/>
      <c r="Q29" s="13"/>
      <c r="R29" s="13"/>
      <c r="S29" s="14" t="str">
        <f aca="false">IF($A29="","",COUNTIF(C29:R29,"Training/VoC Required"))</f>
        <v/>
      </c>
      <c r="T29" s="14" t="str">
        <f aca="false">IF($A29="","",COUNTIF(C29:R29,"Completed")+COUNTIF(C29:R29,"Assessor"))</f>
        <v/>
      </c>
      <c r="U29" s="15" t="str">
        <f aca="false">IF($A29="","",IF(S29+T29=0,"",T29/(S29+T29)))</f>
        <v/>
      </c>
      <c r="V29" s="14" t="str">
        <f aca="true">IF($A29="","",COUNTIFS('Expiry Dates'!C29:R29,"&lt;"&amp;TODAY()))</f>
        <v/>
      </c>
      <c r="W29" s="14" t="str">
        <f aca="true">IF($A29="","",COUNTIFS('Expiry Dates'!C29:R29,"&gt;="&amp;TODAY(),'Expiry Dates'!C29:R29,"&lt;="&amp;(TODAY()+60)))</f>
        <v/>
      </c>
      <c r="X29" s="14" t="str">
        <f aca="false">IF($A29="","",COUNTIFS('Evidence Log'!$A$6:$A$105,$A29,'Evidence Log'!$F$6:$F$105,"Pending")+COUNTIFS('Evidence Log'!$A$6:$A$105,$A29,'Evidence Log'!$F$6:$F$105,"Failed check"))</f>
        <v/>
      </c>
    </row>
    <row r="30" customFormat="false" ht="15" hidden="false" customHeight="false" outlineLevel="0" collapsed="false">
      <c r="A30" s="12"/>
      <c r="B30" s="12"/>
      <c r="C30" s="13"/>
      <c r="D30" s="13"/>
      <c r="E30" s="13"/>
      <c r="F30" s="13"/>
      <c r="G30" s="13"/>
      <c r="H30" s="13"/>
      <c r="I30" s="13"/>
      <c r="J30" s="13"/>
      <c r="K30" s="13"/>
      <c r="L30" s="13"/>
      <c r="M30" s="13"/>
      <c r="N30" s="13"/>
      <c r="O30" s="13"/>
      <c r="P30" s="13"/>
      <c r="Q30" s="13"/>
      <c r="R30" s="13"/>
      <c r="S30" s="14" t="str">
        <f aca="false">IF($A30="","",COUNTIF(C30:R30,"Training/VoC Required"))</f>
        <v/>
      </c>
      <c r="T30" s="14" t="str">
        <f aca="false">IF($A30="","",COUNTIF(C30:R30,"Completed")+COUNTIF(C30:R30,"Assessor"))</f>
        <v/>
      </c>
      <c r="U30" s="15" t="str">
        <f aca="false">IF($A30="","",IF(S30+T30=0,"",T30/(S30+T30)))</f>
        <v/>
      </c>
      <c r="V30" s="14" t="str">
        <f aca="true">IF($A30="","",COUNTIFS('Expiry Dates'!C30:R30,"&lt;"&amp;TODAY()))</f>
        <v/>
      </c>
      <c r="W30" s="14" t="str">
        <f aca="true">IF($A30="","",COUNTIFS('Expiry Dates'!C30:R30,"&gt;="&amp;TODAY(),'Expiry Dates'!C30:R30,"&lt;="&amp;(TODAY()+60)))</f>
        <v/>
      </c>
      <c r="X30" s="14" t="str">
        <f aca="false">IF($A30="","",COUNTIFS('Evidence Log'!$A$6:$A$105,$A30,'Evidence Log'!$F$6:$F$105,"Pending")+COUNTIFS('Evidence Log'!$A$6:$A$105,$A30,'Evidence Log'!$F$6:$F$105,"Failed check"))</f>
        <v/>
      </c>
    </row>
    <row r="31" customFormat="false" ht="15" hidden="false" customHeight="false" outlineLevel="0" collapsed="false">
      <c r="A31" s="12"/>
      <c r="B31" s="12"/>
      <c r="C31" s="13"/>
      <c r="D31" s="13"/>
      <c r="E31" s="13"/>
      <c r="F31" s="13"/>
      <c r="G31" s="13"/>
      <c r="H31" s="13"/>
      <c r="I31" s="13"/>
      <c r="J31" s="13"/>
      <c r="K31" s="13"/>
      <c r="L31" s="13"/>
      <c r="M31" s="13"/>
      <c r="N31" s="13"/>
      <c r="O31" s="13"/>
      <c r="P31" s="13"/>
      <c r="Q31" s="13"/>
      <c r="R31" s="13"/>
      <c r="S31" s="14" t="str">
        <f aca="false">IF($A31="","",COUNTIF(C31:R31,"Training/VoC Required"))</f>
        <v/>
      </c>
      <c r="T31" s="14" t="str">
        <f aca="false">IF($A31="","",COUNTIF(C31:R31,"Completed")+COUNTIF(C31:R31,"Assessor"))</f>
        <v/>
      </c>
      <c r="U31" s="15" t="str">
        <f aca="false">IF($A31="","",IF(S31+T31=0,"",T31/(S31+T31)))</f>
        <v/>
      </c>
      <c r="V31" s="14" t="str">
        <f aca="true">IF($A31="","",COUNTIFS('Expiry Dates'!C31:R31,"&lt;"&amp;TODAY()))</f>
        <v/>
      </c>
      <c r="W31" s="14" t="str">
        <f aca="true">IF($A31="","",COUNTIFS('Expiry Dates'!C31:R31,"&gt;="&amp;TODAY(),'Expiry Dates'!C31:R31,"&lt;="&amp;(TODAY()+60)))</f>
        <v/>
      </c>
      <c r="X31" s="14" t="str">
        <f aca="false">IF($A31="","",COUNTIFS('Evidence Log'!$A$6:$A$105,$A31,'Evidence Log'!$F$6:$F$105,"Pending")+COUNTIFS('Evidence Log'!$A$6:$A$105,$A31,'Evidence Log'!$F$6:$F$105,"Failed check"))</f>
        <v/>
      </c>
    </row>
    <row r="32" customFormat="false" ht="15" hidden="false" customHeight="false" outlineLevel="0" collapsed="false">
      <c r="A32" s="12"/>
      <c r="B32" s="12"/>
      <c r="C32" s="13"/>
      <c r="D32" s="13"/>
      <c r="E32" s="13"/>
      <c r="F32" s="13"/>
      <c r="G32" s="13"/>
      <c r="H32" s="13"/>
      <c r="I32" s="13"/>
      <c r="J32" s="13"/>
      <c r="K32" s="13"/>
      <c r="L32" s="13"/>
      <c r="M32" s="13"/>
      <c r="N32" s="13"/>
      <c r="O32" s="13"/>
      <c r="P32" s="13"/>
      <c r="Q32" s="13"/>
      <c r="R32" s="13"/>
      <c r="S32" s="14" t="str">
        <f aca="false">IF($A32="","",COUNTIF(C32:R32,"Training/VoC Required"))</f>
        <v/>
      </c>
      <c r="T32" s="14" t="str">
        <f aca="false">IF($A32="","",COUNTIF(C32:R32,"Completed")+COUNTIF(C32:R32,"Assessor"))</f>
        <v/>
      </c>
      <c r="U32" s="15" t="str">
        <f aca="false">IF($A32="","",IF(S32+T32=0,"",T32/(S32+T32)))</f>
        <v/>
      </c>
      <c r="V32" s="14" t="str">
        <f aca="true">IF($A32="","",COUNTIFS('Expiry Dates'!C32:R32,"&lt;"&amp;TODAY()))</f>
        <v/>
      </c>
      <c r="W32" s="14" t="str">
        <f aca="true">IF($A32="","",COUNTIFS('Expiry Dates'!C32:R32,"&gt;="&amp;TODAY(),'Expiry Dates'!C32:R32,"&lt;="&amp;(TODAY()+60)))</f>
        <v/>
      </c>
      <c r="X32" s="14" t="str">
        <f aca="false">IF($A32="","",COUNTIFS('Evidence Log'!$A$6:$A$105,$A32,'Evidence Log'!$F$6:$F$105,"Pending")+COUNTIFS('Evidence Log'!$A$6:$A$105,$A32,'Evidence Log'!$F$6:$F$105,"Failed check"))</f>
        <v/>
      </c>
    </row>
    <row r="33" customFormat="false" ht="15" hidden="false" customHeight="false" outlineLevel="0" collapsed="false">
      <c r="A33" s="12"/>
      <c r="B33" s="12"/>
      <c r="C33" s="13"/>
      <c r="D33" s="13"/>
      <c r="E33" s="13"/>
      <c r="F33" s="13"/>
      <c r="G33" s="13"/>
      <c r="H33" s="13"/>
      <c r="I33" s="13"/>
      <c r="J33" s="13"/>
      <c r="K33" s="13"/>
      <c r="L33" s="13"/>
      <c r="M33" s="13"/>
      <c r="N33" s="13"/>
      <c r="O33" s="13"/>
      <c r="P33" s="13"/>
      <c r="Q33" s="13"/>
      <c r="R33" s="13"/>
      <c r="S33" s="14" t="str">
        <f aca="false">IF($A33="","",COUNTIF(C33:R33,"Training/VoC Required"))</f>
        <v/>
      </c>
      <c r="T33" s="14" t="str">
        <f aca="false">IF($A33="","",COUNTIF(C33:R33,"Completed")+COUNTIF(C33:R33,"Assessor"))</f>
        <v/>
      </c>
      <c r="U33" s="15" t="str">
        <f aca="false">IF($A33="","",IF(S33+T33=0,"",T33/(S33+T33)))</f>
        <v/>
      </c>
      <c r="V33" s="14" t="str">
        <f aca="true">IF($A33="","",COUNTIFS('Expiry Dates'!C33:R33,"&lt;"&amp;TODAY()))</f>
        <v/>
      </c>
      <c r="W33" s="14" t="str">
        <f aca="true">IF($A33="","",COUNTIFS('Expiry Dates'!C33:R33,"&gt;="&amp;TODAY(),'Expiry Dates'!C33:R33,"&lt;="&amp;(TODAY()+60)))</f>
        <v/>
      </c>
      <c r="X33" s="14" t="str">
        <f aca="false">IF($A33="","",COUNTIFS('Evidence Log'!$A$6:$A$105,$A33,'Evidence Log'!$F$6:$F$105,"Pending")+COUNTIFS('Evidence Log'!$A$6:$A$105,$A33,'Evidence Log'!$F$6:$F$105,"Failed check"))</f>
        <v/>
      </c>
    </row>
    <row r="34" customFormat="false" ht="15" hidden="false" customHeight="false" outlineLevel="0" collapsed="false">
      <c r="A34" s="12"/>
      <c r="B34" s="12"/>
      <c r="C34" s="13"/>
      <c r="D34" s="13"/>
      <c r="E34" s="13"/>
      <c r="F34" s="13"/>
      <c r="G34" s="13"/>
      <c r="H34" s="13"/>
      <c r="I34" s="13"/>
      <c r="J34" s="13"/>
      <c r="K34" s="13"/>
      <c r="L34" s="13"/>
      <c r="M34" s="13"/>
      <c r="N34" s="13"/>
      <c r="O34" s="13"/>
      <c r="P34" s="13"/>
      <c r="Q34" s="13"/>
      <c r="R34" s="13"/>
      <c r="S34" s="14" t="str">
        <f aca="false">IF($A34="","",COUNTIF(C34:R34,"Training/VoC Required"))</f>
        <v/>
      </c>
      <c r="T34" s="14" t="str">
        <f aca="false">IF($A34="","",COUNTIF(C34:R34,"Completed")+COUNTIF(C34:R34,"Assessor"))</f>
        <v/>
      </c>
      <c r="U34" s="15" t="str">
        <f aca="false">IF($A34="","",IF(S34+T34=0,"",T34/(S34+T34)))</f>
        <v/>
      </c>
      <c r="V34" s="14" t="str">
        <f aca="true">IF($A34="","",COUNTIFS('Expiry Dates'!C34:R34,"&lt;"&amp;TODAY()))</f>
        <v/>
      </c>
      <c r="W34" s="14" t="str">
        <f aca="true">IF($A34="","",COUNTIFS('Expiry Dates'!C34:R34,"&gt;="&amp;TODAY(),'Expiry Dates'!C34:R34,"&lt;="&amp;(TODAY()+60)))</f>
        <v/>
      </c>
      <c r="X34" s="14" t="str">
        <f aca="false">IF($A34="","",COUNTIFS('Evidence Log'!$A$6:$A$105,$A34,'Evidence Log'!$F$6:$F$105,"Pending")+COUNTIFS('Evidence Log'!$A$6:$A$105,$A34,'Evidence Log'!$F$6:$F$105,"Failed check"))</f>
        <v/>
      </c>
    </row>
    <row r="35" customFormat="false" ht="15" hidden="false" customHeight="false" outlineLevel="0" collapsed="false">
      <c r="A35" s="12"/>
      <c r="B35" s="12"/>
      <c r="C35" s="13"/>
      <c r="D35" s="13"/>
      <c r="E35" s="13"/>
      <c r="F35" s="13"/>
      <c r="G35" s="13"/>
      <c r="H35" s="13"/>
      <c r="I35" s="13"/>
      <c r="J35" s="13"/>
      <c r="K35" s="13"/>
      <c r="L35" s="13"/>
      <c r="M35" s="13"/>
      <c r="N35" s="13"/>
      <c r="O35" s="13"/>
      <c r="P35" s="13"/>
      <c r="Q35" s="13"/>
      <c r="R35" s="13"/>
      <c r="S35" s="14" t="str">
        <f aca="false">IF($A35="","",COUNTIF(C35:R35,"Training/VoC Required"))</f>
        <v/>
      </c>
      <c r="T35" s="14" t="str">
        <f aca="false">IF($A35="","",COUNTIF(C35:R35,"Completed")+COUNTIF(C35:R35,"Assessor"))</f>
        <v/>
      </c>
      <c r="U35" s="15" t="str">
        <f aca="false">IF($A35="","",IF(S35+T35=0,"",T35/(S35+T35)))</f>
        <v/>
      </c>
      <c r="V35" s="14" t="str">
        <f aca="true">IF($A35="","",COUNTIFS('Expiry Dates'!C35:R35,"&lt;"&amp;TODAY()))</f>
        <v/>
      </c>
      <c r="W35" s="14" t="str">
        <f aca="true">IF($A35="","",COUNTIFS('Expiry Dates'!C35:R35,"&gt;="&amp;TODAY(),'Expiry Dates'!C35:R35,"&lt;="&amp;(TODAY()+60)))</f>
        <v/>
      </c>
      <c r="X35" s="14" t="str">
        <f aca="false">IF($A35="","",COUNTIFS('Evidence Log'!$A$6:$A$105,$A35,'Evidence Log'!$F$6:$F$105,"Pending")+COUNTIFS('Evidence Log'!$A$6:$A$105,$A35,'Evidence Log'!$F$6:$F$105,"Failed check"))</f>
        <v/>
      </c>
    </row>
    <row r="36" customFormat="false" ht="15" hidden="false" customHeight="false" outlineLevel="0" collapsed="false">
      <c r="A36" s="12"/>
      <c r="B36" s="12"/>
      <c r="C36" s="13"/>
      <c r="D36" s="13"/>
      <c r="E36" s="13"/>
      <c r="F36" s="13"/>
      <c r="G36" s="13"/>
      <c r="H36" s="13"/>
      <c r="I36" s="13"/>
      <c r="J36" s="13"/>
      <c r="K36" s="13"/>
      <c r="L36" s="13"/>
      <c r="M36" s="13"/>
      <c r="N36" s="13"/>
      <c r="O36" s="13"/>
      <c r="P36" s="13"/>
      <c r="Q36" s="13"/>
      <c r="R36" s="13"/>
      <c r="S36" s="14" t="str">
        <f aca="false">IF($A36="","",COUNTIF(C36:R36,"Training/VoC Required"))</f>
        <v/>
      </c>
      <c r="T36" s="14" t="str">
        <f aca="false">IF($A36="","",COUNTIF(C36:R36,"Completed")+COUNTIF(C36:R36,"Assessor"))</f>
        <v/>
      </c>
      <c r="U36" s="15" t="str">
        <f aca="false">IF($A36="","",IF(S36+T36=0,"",T36/(S36+T36)))</f>
        <v/>
      </c>
      <c r="V36" s="14" t="str">
        <f aca="true">IF($A36="","",COUNTIFS('Expiry Dates'!C36:R36,"&lt;"&amp;TODAY()))</f>
        <v/>
      </c>
      <c r="W36" s="14" t="str">
        <f aca="true">IF($A36="","",COUNTIFS('Expiry Dates'!C36:R36,"&gt;="&amp;TODAY(),'Expiry Dates'!C36:R36,"&lt;="&amp;(TODAY()+60)))</f>
        <v/>
      </c>
      <c r="X36" s="14" t="str">
        <f aca="false">IF($A36="","",COUNTIFS('Evidence Log'!$A$6:$A$105,$A36,'Evidence Log'!$F$6:$F$105,"Pending")+COUNTIFS('Evidence Log'!$A$6:$A$105,$A36,'Evidence Log'!$F$6:$F$105,"Failed check"))</f>
        <v/>
      </c>
    </row>
    <row r="37" customFormat="false" ht="15" hidden="false" customHeight="false" outlineLevel="0" collapsed="false">
      <c r="A37" s="12"/>
      <c r="B37" s="12"/>
      <c r="C37" s="13"/>
      <c r="D37" s="13"/>
      <c r="E37" s="13"/>
      <c r="F37" s="13"/>
      <c r="G37" s="13"/>
      <c r="H37" s="13"/>
      <c r="I37" s="13"/>
      <c r="J37" s="13"/>
      <c r="K37" s="13"/>
      <c r="L37" s="13"/>
      <c r="M37" s="13"/>
      <c r="N37" s="13"/>
      <c r="O37" s="13"/>
      <c r="P37" s="13"/>
      <c r="Q37" s="13"/>
      <c r="R37" s="13"/>
      <c r="S37" s="14" t="str">
        <f aca="false">IF($A37="","",COUNTIF(C37:R37,"Training/VoC Required"))</f>
        <v/>
      </c>
      <c r="T37" s="14" t="str">
        <f aca="false">IF($A37="","",COUNTIF(C37:R37,"Completed")+COUNTIF(C37:R37,"Assessor"))</f>
        <v/>
      </c>
      <c r="U37" s="15" t="str">
        <f aca="false">IF($A37="","",IF(S37+T37=0,"",T37/(S37+T37)))</f>
        <v/>
      </c>
      <c r="V37" s="14" t="str">
        <f aca="true">IF($A37="","",COUNTIFS('Expiry Dates'!C37:R37,"&lt;"&amp;TODAY()))</f>
        <v/>
      </c>
      <c r="W37" s="14" t="str">
        <f aca="true">IF($A37="","",COUNTIFS('Expiry Dates'!C37:R37,"&gt;="&amp;TODAY(),'Expiry Dates'!C37:R37,"&lt;="&amp;(TODAY()+60)))</f>
        <v/>
      </c>
      <c r="X37" s="14" t="str">
        <f aca="false">IF($A37="","",COUNTIFS('Evidence Log'!$A$6:$A$105,$A37,'Evidence Log'!$F$6:$F$105,"Pending")+COUNTIFS('Evidence Log'!$A$6:$A$105,$A37,'Evidence Log'!$F$6:$F$105,"Failed check"))</f>
        <v/>
      </c>
    </row>
    <row r="38" customFormat="false" ht="15" hidden="false" customHeight="false" outlineLevel="0" collapsed="false">
      <c r="A38" s="12"/>
      <c r="B38" s="12"/>
      <c r="C38" s="13"/>
      <c r="D38" s="13"/>
      <c r="E38" s="13"/>
      <c r="F38" s="13"/>
      <c r="G38" s="13"/>
      <c r="H38" s="13"/>
      <c r="I38" s="13"/>
      <c r="J38" s="13"/>
      <c r="K38" s="13"/>
      <c r="L38" s="13"/>
      <c r="M38" s="13"/>
      <c r="N38" s="13"/>
      <c r="O38" s="13"/>
      <c r="P38" s="13"/>
      <c r="Q38" s="13"/>
      <c r="R38" s="13"/>
      <c r="S38" s="14" t="str">
        <f aca="false">IF($A38="","",COUNTIF(C38:R38,"Training/VoC Required"))</f>
        <v/>
      </c>
      <c r="T38" s="14" t="str">
        <f aca="false">IF($A38="","",COUNTIF(C38:R38,"Completed")+COUNTIF(C38:R38,"Assessor"))</f>
        <v/>
      </c>
      <c r="U38" s="15" t="str">
        <f aca="false">IF($A38="","",IF(S38+T38=0,"",T38/(S38+T38)))</f>
        <v/>
      </c>
      <c r="V38" s="14" t="str">
        <f aca="true">IF($A38="","",COUNTIFS('Expiry Dates'!C38:R38,"&lt;"&amp;TODAY()))</f>
        <v/>
      </c>
      <c r="W38" s="14" t="str">
        <f aca="true">IF($A38="","",COUNTIFS('Expiry Dates'!C38:R38,"&gt;="&amp;TODAY(),'Expiry Dates'!C38:R38,"&lt;="&amp;(TODAY()+60)))</f>
        <v/>
      </c>
      <c r="X38" s="14" t="str">
        <f aca="false">IF($A38="","",COUNTIFS('Evidence Log'!$A$6:$A$105,$A38,'Evidence Log'!$F$6:$F$105,"Pending")+COUNTIFS('Evidence Log'!$A$6:$A$105,$A38,'Evidence Log'!$F$6:$F$105,"Failed check"))</f>
        <v/>
      </c>
    </row>
    <row r="39" customFormat="false" ht="15" hidden="false" customHeight="false" outlineLevel="0" collapsed="false">
      <c r="A39" s="12"/>
      <c r="B39" s="12"/>
      <c r="C39" s="13"/>
      <c r="D39" s="13"/>
      <c r="E39" s="13"/>
      <c r="F39" s="13"/>
      <c r="G39" s="13"/>
      <c r="H39" s="13"/>
      <c r="I39" s="13"/>
      <c r="J39" s="13"/>
      <c r="K39" s="13"/>
      <c r="L39" s="13"/>
      <c r="M39" s="13"/>
      <c r="N39" s="13"/>
      <c r="O39" s="13"/>
      <c r="P39" s="13"/>
      <c r="Q39" s="13"/>
      <c r="R39" s="13"/>
      <c r="S39" s="14" t="str">
        <f aca="false">IF($A39="","",COUNTIF(C39:R39,"Training/VoC Required"))</f>
        <v/>
      </c>
      <c r="T39" s="14" t="str">
        <f aca="false">IF($A39="","",COUNTIF(C39:R39,"Completed")+COUNTIF(C39:R39,"Assessor"))</f>
        <v/>
      </c>
      <c r="U39" s="15" t="str">
        <f aca="false">IF($A39="","",IF(S39+T39=0,"",T39/(S39+T39)))</f>
        <v/>
      </c>
      <c r="V39" s="14" t="str">
        <f aca="true">IF($A39="","",COUNTIFS('Expiry Dates'!C39:R39,"&lt;"&amp;TODAY()))</f>
        <v/>
      </c>
      <c r="W39" s="14" t="str">
        <f aca="true">IF($A39="","",COUNTIFS('Expiry Dates'!C39:R39,"&gt;="&amp;TODAY(),'Expiry Dates'!C39:R39,"&lt;="&amp;(TODAY()+60)))</f>
        <v/>
      </c>
      <c r="X39" s="14" t="str">
        <f aca="false">IF($A39="","",COUNTIFS('Evidence Log'!$A$6:$A$105,$A39,'Evidence Log'!$F$6:$F$105,"Pending")+COUNTIFS('Evidence Log'!$A$6:$A$105,$A39,'Evidence Log'!$F$6:$F$105,"Failed check"))</f>
        <v/>
      </c>
    </row>
    <row r="40" customFormat="false" ht="15" hidden="false" customHeight="false" outlineLevel="0" collapsed="false">
      <c r="A40" s="12"/>
      <c r="B40" s="12"/>
      <c r="C40" s="13"/>
      <c r="D40" s="13"/>
      <c r="E40" s="13"/>
      <c r="F40" s="13"/>
      <c r="G40" s="13"/>
      <c r="H40" s="13"/>
      <c r="I40" s="13"/>
      <c r="J40" s="13"/>
      <c r="K40" s="13"/>
      <c r="L40" s="13"/>
      <c r="M40" s="13"/>
      <c r="N40" s="13"/>
      <c r="O40" s="13"/>
      <c r="P40" s="13"/>
      <c r="Q40" s="13"/>
      <c r="R40" s="13"/>
      <c r="S40" s="14" t="str">
        <f aca="false">IF($A40="","",COUNTIF(C40:R40,"Training/VoC Required"))</f>
        <v/>
      </c>
      <c r="T40" s="14" t="str">
        <f aca="false">IF($A40="","",COUNTIF(C40:R40,"Completed")+COUNTIF(C40:R40,"Assessor"))</f>
        <v/>
      </c>
      <c r="U40" s="15" t="str">
        <f aca="false">IF($A40="","",IF(S40+T40=0,"",T40/(S40+T40)))</f>
        <v/>
      </c>
      <c r="V40" s="14" t="str">
        <f aca="true">IF($A40="","",COUNTIFS('Expiry Dates'!C40:R40,"&lt;"&amp;TODAY()))</f>
        <v/>
      </c>
      <c r="W40" s="14" t="str">
        <f aca="true">IF($A40="","",COUNTIFS('Expiry Dates'!C40:R40,"&gt;="&amp;TODAY(),'Expiry Dates'!C40:R40,"&lt;="&amp;(TODAY()+60)))</f>
        <v/>
      </c>
      <c r="X40" s="14" t="str">
        <f aca="false">IF($A40="","",COUNTIFS('Evidence Log'!$A$6:$A$105,$A40,'Evidence Log'!$F$6:$F$105,"Pending")+COUNTIFS('Evidence Log'!$A$6:$A$105,$A40,'Evidence Log'!$F$6:$F$105,"Failed check"))</f>
        <v/>
      </c>
    </row>
    <row r="41" customFormat="false" ht="15" hidden="false" customHeight="false" outlineLevel="0" collapsed="false">
      <c r="A41" s="12"/>
      <c r="B41" s="12"/>
      <c r="C41" s="13"/>
      <c r="D41" s="13"/>
      <c r="E41" s="13"/>
      <c r="F41" s="13"/>
      <c r="G41" s="13"/>
      <c r="H41" s="13"/>
      <c r="I41" s="13"/>
      <c r="J41" s="13"/>
      <c r="K41" s="13"/>
      <c r="L41" s="13"/>
      <c r="M41" s="13"/>
      <c r="N41" s="13"/>
      <c r="O41" s="13"/>
      <c r="P41" s="13"/>
      <c r="Q41" s="13"/>
      <c r="R41" s="13"/>
      <c r="S41" s="14" t="str">
        <f aca="false">IF($A41="","",COUNTIF(C41:R41,"Training/VoC Required"))</f>
        <v/>
      </c>
      <c r="T41" s="14" t="str">
        <f aca="false">IF($A41="","",COUNTIF(C41:R41,"Completed")+COUNTIF(C41:R41,"Assessor"))</f>
        <v/>
      </c>
      <c r="U41" s="15" t="str">
        <f aca="false">IF($A41="","",IF(S41+T41=0,"",T41/(S41+T41)))</f>
        <v/>
      </c>
      <c r="V41" s="14" t="str">
        <f aca="true">IF($A41="","",COUNTIFS('Expiry Dates'!C41:R41,"&lt;"&amp;TODAY()))</f>
        <v/>
      </c>
      <c r="W41" s="14" t="str">
        <f aca="true">IF($A41="","",COUNTIFS('Expiry Dates'!C41:R41,"&gt;="&amp;TODAY(),'Expiry Dates'!C41:R41,"&lt;="&amp;(TODAY()+60)))</f>
        <v/>
      </c>
      <c r="X41" s="14" t="str">
        <f aca="false">IF($A41="","",COUNTIFS('Evidence Log'!$A$6:$A$105,$A41,'Evidence Log'!$F$6:$F$105,"Pending")+COUNTIFS('Evidence Log'!$A$6:$A$105,$A41,'Evidence Log'!$F$6:$F$105,"Failed check"))</f>
        <v/>
      </c>
    </row>
    <row r="42" customFormat="false" ht="15" hidden="false" customHeight="false" outlineLevel="0" collapsed="false">
      <c r="A42" s="12"/>
      <c r="B42" s="12"/>
      <c r="C42" s="13"/>
      <c r="D42" s="13"/>
      <c r="E42" s="13"/>
      <c r="F42" s="13"/>
      <c r="G42" s="13"/>
      <c r="H42" s="13"/>
      <c r="I42" s="13"/>
      <c r="J42" s="13"/>
      <c r="K42" s="13"/>
      <c r="L42" s="13"/>
      <c r="M42" s="13"/>
      <c r="N42" s="13"/>
      <c r="O42" s="13"/>
      <c r="P42" s="13"/>
      <c r="Q42" s="13"/>
      <c r="R42" s="13"/>
      <c r="S42" s="14" t="str">
        <f aca="false">IF($A42="","",COUNTIF(C42:R42,"Training/VoC Required"))</f>
        <v/>
      </c>
      <c r="T42" s="14" t="str">
        <f aca="false">IF($A42="","",COUNTIF(C42:R42,"Completed")+COUNTIF(C42:R42,"Assessor"))</f>
        <v/>
      </c>
      <c r="U42" s="15" t="str">
        <f aca="false">IF($A42="","",IF(S42+T42=0,"",T42/(S42+T42)))</f>
        <v/>
      </c>
      <c r="V42" s="14" t="str">
        <f aca="true">IF($A42="","",COUNTIFS('Expiry Dates'!C42:R42,"&lt;"&amp;TODAY()))</f>
        <v/>
      </c>
      <c r="W42" s="14" t="str">
        <f aca="true">IF($A42="","",COUNTIFS('Expiry Dates'!C42:R42,"&gt;="&amp;TODAY(),'Expiry Dates'!C42:R42,"&lt;="&amp;(TODAY()+60)))</f>
        <v/>
      </c>
      <c r="X42" s="14" t="str">
        <f aca="false">IF($A42="","",COUNTIFS('Evidence Log'!$A$6:$A$105,$A42,'Evidence Log'!$F$6:$F$105,"Pending")+COUNTIFS('Evidence Log'!$A$6:$A$105,$A42,'Evidence Log'!$F$6:$F$105,"Failed check"))</f>
        <v/>
      </c>
    </row>
    <row r="43" customFormat="false" ht="15" hidden="false" customHeight="false" outlineLevel="0" collapsed="false">
      <c r="A43" s="12"/>
      <c r="B43" s="12"/>
      <c r="C43" s="13"/>
      <c r="D43" s="13"/>
      <c r="E43" s="13"/>
      <c r="F43" s="13"/>
      <c r="G43" s="13"/>
      <c r="H43" s="13"/>
      <c r="I43" s="13"/>
      <c r="J43" s="13"/>
      <c r="K43" s="13"/>
      <c r="L43" s="13"/>
      <c r="M43" s="13"/>
      <c r="N43" s="13"/>
      <c r="O43" s="13"/>
      <c r="P43" s="13"/>
      <c r="Q43" s="13"/>
      <c r="R43" s="13"/>
      <c r="S43" s="14" t="str">
        <f aca="false">IF($A43="","",COUNTIF(C43:R43,"Training/VoC Required"))</f>
        <v/>
      </c>
      <c r="T43" s="14" t="str">
        <f aca="false">IF($A43="","",COUNTIF(C43:R43,"Completed")+COUNTIF(C43:R43,"Assessor"))</f>
        <v/>
      </c>
      <c r="U43" s="15" t="str">
        <f aca="false">IF($A43="","",IF(S43+T43=0,"",T43/(S43+T43)))</f>
        <v/>
      </c>
      <c r="V43" s="14" t="str">
        <f aca="true">IF($A43="","",COUNTIFS('Expiry Dates'!C43:R43,"&lt;"&amp;TODAY()))</f>
        <v/>
      </c>
      <c r="W43" s="14" t="str">
        <f aca="true">IF($A43="","",COUNTIFS('Expiry Dates'!C43:R43,"&gt;="&amp;TODAY(),'Expiry Dates'!C43:R43,"&lt;="&amp;(TODAY()+60)))</f>
        <v/>
      </c>
      <c r="X43" s="14" t="str">
        <f aca="false">IF($A43="","",COUNTIFS('Evidence Log'!$A$6:$A$105,$A43,'Evidence Log'!$F$6:$F$105,"Pending")+COUNTIFS('Evidence Log'!$A$6:$A$105,$A43,'Evidence Log'!$F$6:$F$105,"Failed check"))</f>
        <v/>
      </c>
    </row>
    <row r="44" customFormat="false" ht="15" hidden="false" customHeight="false" outlineLevel="0" collapsed="false">
      <c r="A44" s="12"/>
      <c r="B44" s="12"/>
      <c r="C44" s="13"/>
      <c r="D44" s="13"/>
      <c r="E44" s="13"/>
      <c r="F44" s="13"/>
      <c r="G44" s="13"/>
      <c r="H44" s="13"/>
      <c r="I44" s="13"/>
      <c r="J44" s="13"/>
      <c r="K44" s="13"/>
      <c r="L44" s="13"/>
      <c r="M44" s="13"/>
      <c r="N44" s="13"/>
      <c r="O44" s="13"/>
      <c r="P44" s="13"/>
      <c r="Q44" s="13"/>
      <c r="R44" s="13"/>
      <c r="S44" s="14" t="str">
        <f aca="false">IF($A44="","",COUNTIF(C44:R44,"Training/VoC Required"))</f>
        <v/>
      </c>
      <c r="T44" s="14" t="str">
        <f aca="false">IF($A44="","",COUNTIF(C44:R44,"Completed")+COUNTIF(C44:R44,"Assessor"))</f>
        <v/>
      </c>
      <c r="U44" s="15" t="str">
        <f aca="false">IF($A44="","",IF(S44+T44=0,"",T44/(S44+T44)))</f>
        <v/>
      </c>
      <c r="V44" s="14" t="str">
        <f aca="true">IF($A44="","",COUNTIFS('Expiry Dates'!C44:R44,"&lt;"&amp;TODAY()))</f>
        <v/>
      </c>
      <c r="W44" s="14" t="str">
        <f aca="true">IF($A44="","",COUNTIFS('Expiry Dates'!C44:R44,"&gt;="&amp;TODAY(),'Expiry Dates'!C44:R44,"&lt;="&amp;(TODAY()+60)))</f>
        <v/>
      </c>
      <c r="X44" s="14" t="str">
        <f aca="false">IF($A44="","",COUNTIFS('Evidence Log'!$A$6:$A$105,$A44,'Evidence Log'!$F$6:$F$105,"Pending")+COUNTIFS('Evidence Log'!$A$6:$A$105,$A44,'Evidence Log'!$F$6:$F$105,"Failed check"))</f>
        <v/>
      </c>
    </row>
    <row r="45" customFormat="false" ht="15" hidden="false" customHeight="false" outlineLevel="0" collapsed="false">
      <c r="A45" s="12"/>
      <c r="B45" s="12"/>
      <c r="C45" s="13"/>
      <c r="D45" s="13"/>
      <c r="E45" s="13"/>
      <c r="F45" s="13"/>
      <c r="G45" s="13"/>
      <c r="H45" s="13"/>
      <c r="I45" s="13"/>
      <c r="J45" s="13"/>
      <c r="K45" s="13"/>
      <c r="L45" s="13"/>
      <c r="M45" s="13"/>
      <c r="N45" s="13"/>
      <c r="O45" s="13"/>
      <c r="P45" s="13"/>
      <c r="Q45" s="13"/>
      <c r="R45" s="13"/>
      <c r="S45" s="14" t="str">
        <f aca="false">IF($A45="","",COUNTIF(C45:R45,"Training/VoC Required"))</f>
        <v/>
      </c>
      <c r="T45" s="14" t="str">
        <f aca="false">IF($A45="","",COUNTIF(C45:R45,"Completed")+COUNTIF(C45:R45,"Assessor"))</f>
        <v/>
      </c>
      <c r="U45" s="15" t="str">
        <f aca="false">IF($A45="","",IF(S45+T45=0,"",T45/(S45+T45)))</f>
        <v/>
      </c>
      <c r="V45" s="14" t="str">
        <f aca="true">IF($A45="","",COUNTIFS('Expiry Dates'!C45:R45,"&lt;"&amp;TODAY()))</f>
        <v/>
      </c>
      <c r="W45" s="14" t="str">
        <f aca="true">IF($A45="","",COUNTIFS('Expiry Dates'!C45:R45,"&gt;="&amp;TODAY(),'Expiry Dates'!C45:R45,"&lt;="&amp;(TODAY()+60)))</f>
        <v/>
      </c>
      <c r="X45" s="14" t="str">
        <f aca="false">IF($A45="","",COUNTIFS('Evidence Log'!$A$6:$A$105,$A45,'Evidence Log'!$F$6:$F$105,"Pending")+COUNTIFS('Evidence Log'!$A$6:$A$105,$A45,'Evidence Log'!$F$6:$F$105,"Failed check"))</f>
        <v/>
      </c>
    </row>
    <row r="47" customFormat="false" ht="18" hidden="false" customHeight="true" outlineLevel="0" collapsed="false">
      <c r="A47" s="3" t="s">
        <v>77</v>
      </c>
      <c r="C47" s="16" t="n">
        <f aca="false">COUNTIF(C6:C45,"Training/VoC Required")</f>
        <v>3</v>
      </c>
      <c r="D47" s="16" t="n">
        <f aca="false">COUNTIF(D6:D45,"Training/VoC Required")</f>
        <v>4</v>
      </c>
      <c r="E47" s="16" t="n">
        <f aca="false">COUNTIF(E6:E45,"Training/VoC Required")</f>
        <v>1</v>
      </c>
      <c r="F47" s="16" t="n">
        <f aca="false">COUNTIF(F6:F45,"Training/VoC Required")</f>
        <v>1</v>
      </c>
      <c r="G47" s="16" t="n">
        <f aca="false">COUNTIF(G6:G45,"Training/VoC Required")</f>
        <v>1</v>
      </c>
      <c r="H47" s="16" t="n">
        <f aca="false">COUNTIF(H6:H45,"Training/VoC Required")</f>
        <v>2</v>
      </c>
      <c r="I47" s="16" t="n">
        <f aca="false">COUNTIF(I6:I45,"Training/VoC Required")</f>
        <v>0</v>
      </c>
      <c r="J47" s="16" t="n">
        <f aca="false">COUNTIF(J6:J45,"Training/VoC Required")</f>
        <v>1</v>
      </c>
      <c r="K47" s="16" t="n">
        <f aca="false">COUNTIF(K6:K45,"Training/VoC Required")</f>
        <v>0</v>
      </c>
      <c r="L47" s="16" t="n">
        <f aca="false">COUNTIF(L6:L45,"Training/VoC Required")</f>
        <v>3</v>
      </c>
      <c r="M47" s="16" t="n">
        <f aca="false">COUNTIF(M6:M45,"Training/VoC Required")</f>
        <v>2</v>
      </c>
      <c r="N47" s="16" t="n">
        <f aca="false">COUNTIF(N6:N45,"Training/VoC Required")</f>
        <v>1</v>
      </c>
      <c r="O47" s="16" t="n">
        <f aca="false">COUNTIF(O6:O45,"Training/VoC Required")</f>
        <v>1</v>
      </c>
      <c r="P47" s="16" t="n">
        <f aca="false">COUNTIF(P6:P45,"Training/VoC Required")</f>
        <v>1</v>
      </c>
      <c r="Q47" s="16" t="n">
        <f aca="false">COUNTIF(Q6:Q45,"Training/VoC Required")</f>
        <v>1</v>
      </c>
      <c r="R47" s="16" t="n">
        <f aca="false">COUNTIF(R6:R45,"Training/VoC Required")</f>
        <v>1</v>
      </c>
    </row>
  </sheetData>
  <mergeCells count="2">
    <mergeCell ref="A2:X2"/>
    <mergeCell ref="A3:X3"/>
  </mergeCells>
  <conditionalFormatting sqref="C6:R45">
    <cfRule type="expression" priority="2" aboveAverage="0" equalAverage="0" bottom="0" percent="0" rank="0" text="" dxfId="0">
      <formula>COUNTIFS('Evidence Log'!$A$6:$A$105,$A6,'Evidence Log'!$B$6:$B$105,C$5,'Evidence Log'!$F$6:$F$105,"Failed check")&gt;0</formula>
    </cfRule>
    <cfRule type="expression" priority="3" aboveAverage="0" equalAverage="0" bottom="0" percent="0" rank="0" text="" dxfId="1">
      <formula>AND(C6&lt;&gt;"Not Required",ISNUMBER('Expiry Dates'!C6),'Expiry Dates'!C6&lt;TODAY())</formula>
    </cfRule>
    <cfRule type="expression" priority="4" aboveAverage="0" equalAverage="0" bottom="0" percent="0" rank="0" text="" dxfId="2">
      <formula>AND(C6&lt;&gt;"Not Required",ISNUMBER('Expiry Dates'!C6),'Expiry Dates'!C6&gt;=TODAY(),'Expiry Dates'!C6-TODAY()&lt;=60)</formula>
    </cfRule>
    <cfRule type="cellIs" priority="5" operator="equal" aboveAverage="0" equalAverage="0" bottom="0" percent="0" rank="0" text="" dxfId="3">
      <formula>"Training/VoC Required"</formula>
    </cfRule>
    <cfRule type="cellIs" priority="6" operator="equal" aboveAverage="0" equalAverage="0" bottom="0" percent="0" rank="0" text="" dxfId="4">
      <formula>"Completed"</formula>
    </cfRule>
    <cfRule type="cellIs" priority="7" operator="equal" aboveAverage="0" equalAverage="0" bottom="0" percent="0" rank="0" text="" dxfId="5">
      <formula>"Assessor"</formula>
    </cfRule>
    <cfRule type="cellIs" priority="8" operator="equal" aboveAverage="0" equalAverage="0" bottom="0" percent="0" rank="0" text="" dxfId="6">
      <formula>"Not Required"</formula>
    </cfRule>
    <cfRule type="expression" priority="9" aboveAverage="0" equalAverage="0" bottom="0" percent="0" rank="0" text="" dxfId="7">
      <formula>AND($A6&lt;&gt;"",C6="")</formula>
    </cfRule>
    <cfRule type="expression" priority="10" aboveAverage="0" equalAverage="0" bottom="0" percent="0" rank="0" text="" dxfId="8">
      <formula>AND(C6="Not Required",IFERROR(INDEX('Role Requirements'!C$6:C$22,MATCH($B6,'Role Requirements'!$A$6:$A$22,0))&lt;&gt;"Not required",0))</formula>
    </cfRule>
  </conditionalFormatting>
  <conditionalFormatting sqref="U6:U45">
    <cfRule type="cellIs" priority="11" operator="lessThan" aboveAverage="0" equalAverage="0" bottom="0" percent="0" rank="0" text="" dxfId="9">
      <formula>0.8</formula>
    </cfRule>
    <cfRule type="cellIs" priority="12" operator="greaterThanOrEqual" aboveAverage="0" equalAverage="0" bottom="0" percent="0" rank="0" text="" dxfId="10">
      <formula>1</formula>
    </cfRule>
  </conditionalFormatting>
  <conditionalFormatting sqref="V6:V45">
    <cfRule type="cellIs" priority="13" operator="greaterThan" aboveAverage="0" equalAverage="0" bottom="0" percent="0" rank="0" text="" dxfId="1">
      <formula>0</formula>
    </cfRule>
  </conditionalFormatting>
  <conditionalFormatting sqref="W6:W45">
    <cfRule type="cellIs" priority="14" operator="greaterThan" aboveAverage="0" equalAverage="0" bottom="0" percent="0" rank="0" text="" dxfId="7">
      <formula>0</formula>
    </cfRule>
  </conditionalFormatting>
  <conditionalFormatting sqref="X6:X45">
    <cfRule type="cellIs" priority="15" operator="greaterThan" aboveAverage="0" equalAverage="0" bottom="0" percent="0" rank="0" text="" dxfId="7">
      <formula>0</formula>
    </cfRule>
  </conditionalFormatting>
  <conditionalFormatting sqref="C47:R47">
    <cfRule type="cellIs" priority="16" operator="greaterThan" aboveAverage="0" equalAverage="0" bottom="0" percent="0" rank="0" text="" dxfId="9">
      <formula>0</formula>
    </cfRule>
  </conditionalFormatting>
  <dataValidations count="2">
    <dataValidation allowBlank="false" error="Pick one of the four statuses." errorStyle="stop" errorTitle="Status" operator="between" showDropDown="false" showErrorMessage="true" showInputMessage="false" sqref="C6:R45" type="list">
      <formula1>Lists!$A$4:$A$7</formula1>
      <formula2>0</formula2>
    </dataValidation>
    <dataValidation allowBlank="true" errorStyle="stop" operator="between" showDropDown="false" showErrorMessage="false" showInputMessage="false" sqref="B6:B45" type="list">
      <formula1>'Role Requirements'!$A$6:$A$22</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26"/>
    <col collapsed="false" customWidth="true" hidden="false" outlineLevel="0" max="18" min="3" style="0" width="11"/>
  </cols>
  <sheetData>
    <row r="1" customFormat="false" ht="19.7" hidden="false" customHeight="false" outlineLevel="0" collapsed="false">
      <c r="A1" s="1" t="s">
        <v>78</v>
      </c>
    </row>
    <row r="2" customFormat="false" ht="18" hidden="false" customHeight="true" outlineLevel="0" collapsed="false">
      <c r="A2" s="8" t="s">
        <v>79</v>
      </c>
      <c r="B2" s="8"/>
      <c r="C2" s="8"/>
      <c r="D2" s="8"/>
      <c r="E2" s="8"/>
      <c r="F2" s="8"/>
      <c r="G2" s="8"/>
      <c r="H2" s="8"/>
      <c r="I2" s="8"/>
      <c r="J2" s="8"/>
      <c r="K2" s="8"/>
      <c r="L2" s="8"/>
      <c r="M2" s="8"/>
      <c r="N2" s="8"/>
      <c r="O2" s="8"/>
      <c r="P2" s="8"/>
      <c r="Q2" s="8"/>
      <c r="R2" s="8"/>
    </row>
    <row r="3" customFormat="false" ht="16.5" hidden="false" customHeight="true" outlineLevel="0" collapsed="false">
      <c r="A3" s="9" t="s">
        <v>80</v>
      </c>
      <c r="B3" s="9"/>
      <c r="C3" s="9"/>
      <c r="D3" s="9"/>
      <c r="E3" s="9"/>
      <c r="F3" s="9"/>
      <c r="G3" s="9"/>
      <c r="H3" s="9"/>
      <c r="I3" s="9"/>
      <c r="J3" s="9"/>
      <c r="K3" s="9"/>
      <c r="L3" s="9"/>
      <c r="M3" s="9"/>
      <c r="N3" s="9"/>
      <c r="O3" s="9"/>
      <c r="P3" s="9"/>
      <c r="Q3" s="9"/>
      <c r="R3" s="9"/>
    </row>
    <row r="4" customFormat="false" ht="44.25" hidden="false" customHeight="true" outlineLevel="0" collapsed="false">
      <c r="A4" s="17" t="s">
        <v>81</v>
      </c>
      <c r="B4" s="18" t="s">
        <v>82</v>
      </c>
      <c r="C4" s="19" t="n">
        <v>12</v>
      </c>
      <c r="D4" s="19"/>
      <c r="E4" s="19"/>
      <c r="F4" s="19" t="n">
        <v>36</v>
      </c>
      <c r="G4" s="19" t="n">
        <v>24</v>
      </c>
      <c r="H4" s="19"/>
      <c r="I4" s="19" t="n">
        <v>24</v>
      </c>
      <c r="J4" s="19" t="n">
        <v>60</v>
      </c>
      <c r="K4" s="19"/>
      <c r="L4" s="19" t="n">
        <v>24</v>
      </c>
      <c r="M4" s="19" t="n">
        <v>24</v>
      </c>
      <c r="N4" s="19" t="n">
        <v>24</v>
      </c>
      <c r="O4" s="19" t="n">
        <v>24</v>
      </c>
      <c r="P4" s="19" t="n">
        <v>12</v>
      </c>
      <c r="Q4" s="19"/>
      <c r="R4" s="19"/>
    </row>
    <row r="5" customFormat="false" ht="169.5" hidden="false" customHeight="true" outlineLevel="0" collapsed="false">
      <c r="A5" s="2" t="s">
        <v>36</v>
      </c>
      <c r="B5" s="2" t="s">
        <v>37</v>
      </c>
      <c r="C5" s="10" t="str">
        <f aca="false">Register!C5</f>
        <v>Site induction</v>
      </c>
      <c r="D5" s="10" t="str">
        <f aca="false">Register!D5</f>
        <v>WHS induction</v>
      </c>
      <c r="E5" s="10" t="str">
        <f aca="false">Register!E5</f>
        <v>Manual handling</v>
      </c>
      <c r="F5" s="10" t="str">
        <f aca="false">Register!F5</f>
        <v>First aid (HLTAID011)</v>
      </c>
      <c r="G5" s="10" t="str">
        <f aca="false">Register!G5</f>
        <v>Fire warden</v>
      </c>
      <c r="H5" s="10" t="str">
        <f aca="false">Register!H5</f>
        <v>Chemical handling (SDS)</v>
      </c>
      <c r="I5" s="10" t="str">
        <f aca="false">Register!I5</f>
        <v>Working at heights</v>
      </c>
      <c r="J5" s="10" t="str">
        <f aca="false">Register!J5</f>
        <v>Forklift licence (LF)</v>
      </c>
      <c r="K5" s="10" t="str">
        <f aca="false">Register!K5</f>
        <v>EWP (yellow card)</v>
      </c>
      <c r="L5" s="10" t="str">
        <f aca="false">Register!L5</f>
        <v>Isolation and LOTO</v>
      </c>
      <c r="M5" s="10" t="str">
        <f aca="false">Register!M5</f>
        <v>VoC: preprocessing saw</v>
      </c>
      <c r="N5" s="10" t="str">
        <f aca="false">Register!N5</f>
        <v>VoC: CNC router</v>
      </c>
      <c r="O5" s="10" t="str">
        <f aca="false">Register!O5</f>
        <v>VoC: overhead crane</v>
      </c>
      <c r="P5" s="10" t="str">
        <f aca="false">Register!P5</f>
        <v>Information security awareness</v>
      </c>
      <c r="Q5" s="10" t="str">
        <f aca="false">Register!Q5</f>
        <v>Internal auditor</v>
      </c>
      <c r="R5" s="10" t="str">
        <f aca="false">Register!R5</f>
        <v>Assess competence (TAE or equivalent)</v>
      </c>
    </row>
    <row r="6" customFormat="false" ht="15" hidden="false" customHeight="false" outlineLevel="0" collapsed="false">
      <c r="A6" s="17" t="str">
        <f aca="false">IF(Register!A6="","",Register!A6)</f>
        <v>Alex Morgan</v>
      </c>
      <c r="B6" s="20" t="str">
        <f aca="false">IF(Register!B6="","",Register!B6)</f>
        <v>Operations Manager</v>
      </c>
      <c r="C6" s="21" t="n">
        <v>46283</v>
      </c>
      <c r="D6" s="21"/>
      <c r="E6" s="21"/>
      <c r="F6" s="21"/>
      <c r="G6" s="21" t="n">
        <v>46343</v>
      </c>
      <c r="H6" s="21"/>
      <c r="I6" s="21"/>
      <c r="J6" s="21"/>
      <c r="K6" s="21"/>
      <c r="L6" s="21"/>
      <c r="M6" s="21" t="n">
        <v>46518</v>
      </c>
      <c r="N6" s="21" t="n">
        <v>46878</v>
      </c>
      <c r="O6" s="21"/>
      <c r="P6" s="21" t="n">
        <v>46300</v>
      </c>
      <c r="Q6" s="21"/>
      <c r="R6" s="21"/>
    </row>
    <row r="7" customFormat="false" ht="15" hidden="false" customHeight="false" outlineLevel="0" collapsed="false">
      <c r="A7" s="17" t="str">
        <f aca="false">IF(Register!A7="","",Register!A7)</f>
        <v>Sam Patel</v>
      </c>
      <c r="B7" s="20" t="str">
        <f aca="false">IF(Register!B7="","",Register!B7)</f>
        <v>Production Supervisor</v>
      </c>
      <c r="C7" s="21"/>
      <c r="D7" s="21"/>
      <c r="E7" s="21"/>
      <c r="F7" s="21" t="n">
        <v>46638</v>
      </c>
      <c r="G7" s="21"/>
      <c r="H7" s="21"/>
      <c r="I7" s="21" t="n">
        <v>46988</v>
      </c>
      <c r="J7" s="21" t="n">
        <v>46358</v>
      </c>
      <c r="K7" s="21"/>
      <c r="L7" s="21" t="n">
        <v>46908</v>
      </c>
      <c r="M7" s="21" t="n">
        <v>46788</v>
      </c>
      <c r="N7" s="21" t="n">
        <v>46578</v>
      </c>
      <c r="O7" s="21" t="n">
        <v>46968</v>
      </c>
      <c r="P7" s="21" t="n">
        <v>46458</v>
      </c>
      <c r="Q7" s="21"/>
      <c r="R7" s="21"/>
    </row>
    <row r="8" customFormat="false" ht="15" hidden="false" customHeight="false" outlineLevel="0" collapsed="false">
      <c r="A8" s="17" t="str">
        <f aca="false">IF(Register!A8="","",Register!A8)</f>
        <v>Jordan Lee</v>
      </c>
      <c r="B8" s="20" t="str">
        <f aca="false">IF(Register!B8="","",Register!B8)</f>
        <v>Machine Operator</v>
      </c>
      <c r="C8" s="21"/>
      <c r="D8" s="21"/>
      <c r="E8" s="21"/>
      <c r="F8" s="21"/>
      <c r="G8" s="21"/>
      <c r="H8" s="21"/>
      <c r="I8" s="21"/>
      <c r="J8" s="21"/>
      <c r="K8" s="21"/>
      <c r="L8" s="21"/>
      <c r="M8" s="21" t="n">
        <v>46998</v>
      </c>
      <c r="N8" s="21" t="n">
        <v>46328</v>
      </c>
      <c r="O8" s="21"/>
      <c r="P8" s="21"/>
      <c r="Q8" s="21"/>
      <c r="R8" s="21"/>
    </row>
    <row r="9" customFormat="false" ht="15" hidden="false" customHeight="false" outlineLevel="0" collapsed="false">
      <c r="A9" s="17" t="str">
        <f aca="false">IF(Register!A9="","",Register!A9)</f>
        <v>Casey Nguyen</v>
      </c>
      <c r="B9" s="20" t="str">
        <f aca="false">IF(Register!B9="","",Register!B9)</f>
        <v>Machine Operator</v>
      </c>
      <c r="C9" s="21" t="n">
        <v>46848</v>
      </c>
      <c r="D9" s="21"/>
      <c r="E9" s="21"/>
      <c r="F9" s="21"/>
      <c r="G9" s="21"/>
      <c r="H9" s="21"/>
      <c r="I9" s="21"/>
      <c r="J9" s="21"/>
      <c r="K9" s="21"/>
      <c r="L9" s="21"/>
      <c r="M9" s="21"/>
      <c r="N9" s="21"/>
      <c r="O9" s="21"/>
      <c r="P9" s="21" t="n">
        <v>46698</v>
      </c>
      <c r="Q9" s="21"/>
      <c r="R9" s="21"/>
    </row>
    <row r="10" customFormat="false" ht="15" hidden="false" customHeight="false" outlineLevel="0" collapsed="false">
      <c r="A10" s="17" t="str">
        <f aca="false">IF(Register!A10="","",Register!A10)</f>
        <v>Riley Smith</v>
      </c>
      <c r="B10" s="20" t="str">
        <f aca="false">IF(Register!B10="","",Register!B10)</f>
        <v>Machine Operator</v>
      </c>
      <c r="C10" s="21" t="n">
        <v>46728</v>
      </c>
      <c r="D10" s="21"/>
      <c r="E10" s="21"/>
      <c r="F10" s="21"/>
      <c r="G10" s="21"/>
      <c r="H10" s="21"/>
      <c r="I10" s="21"/>
      <c r="J10" s="21"/>
      <c r="K10" s="21"/>
      <c r="L10" s="21" t="n">
        <v>46283</v>
      </c>
      <c r="M10" s="21" t="n">
        <v>46343</v>
      </c>
      <c r="N10" s="21" t="n">
        <v>46518</v>
      </c>
      <c r="O10" s="21"/>
      <c r="P10" s="21" t="n">
        <v>46878</v>
      </c>
      <c r="Q10" s="21"/>
      <c r="R10" s="21"/>
    </row>
    <row r="11" customFormat="false" ht="15" hidden="false" customHeight="false" outlineLevel="0" collapsed="false">
      <c r="A11" s="17" t="str">
        <f aca="false">IF(Register!A11="","",Register!A11)</f>
        <v>Taylor Brooks</v>
      </c>
      <c r="B11" s="20" t="str">
        <f aca="false">IF(Register!B11="","",Register!B11)</f>
        <v>Maintenance Fitter</v>
      </c>
      <c r="C11" s="21" t="n">
        <v>46300</v>
      </c>
      <c r="D11" s="21"/>
      <c r="E11" s="21"/>
      <c r="F11" s="21" t="n">
        <v>46638</v>
      </c>
      <c r="G11" s="21"/>
      <c r="H11" s="21"/>
      <c r="I11" s="21" t="n">
        <v>46988</v>
      </c>
      <c r="J11" s="21"/>
      <c r="K11" s="21"/>
      <c r="L11" s="21" t="n">
        <v>46358</v>
      </c>
      <c r="M11" s="21"/>
      <c r="N11" s="21"/>
      <c r="O11" s="21"/>
      <c r="P11" s="21" t="n">
        <v>46908</v>
      </c>
      <c r="Q11" s="21"/>
      <c r="R11" s="21"/>
    </row>
    <row r="12" customFormat="false" ht="15" hidden="false" customHeight="false" outlineLevel="0" collapsed="false">
      <c r="A12" s="17" t="str">
        <f aca="false">IF(Register!A12="","",Register!A12)</f>
        <v>Jamie Walsh</v>
      </c>
      <c r="B12" s="20" t="str">
        <f aca="false">IF(Register!B12="","",Register!B12)</f>
        <v>Storeperson</v>
      </c>
      <c r="C12" s="21"/>
      <c r="D12" s="21"/>
      <c r="E12" s="21"/>
      <c r="F12" s="21"/>
      <c r="G12" s="21"/>
      <c r="H12" s="21"/>
      <c r="I12" s="21"/>
      <c r="J12" s="21" t="n">
        <v>46788</v>
      </c>
      <c r="K12" s="21"/>
      <c r="L12" s="21"/>
      <c r="M12" s="21"/>
      <c r="N12" s="21"/>
      <c r="O12" s="21" t="n">
        <v>46578</v>
      </c>
      <c r="P12" s="21" t="n">
        <v>46968</v>
      </c>
      <c r="Q12" s="21"/>
      <c r="R12" s="21"/>
    </row>
    <row r="13" customFormat="false" ht="15" hidden="false" customHeight="false" outlineLevel="0" collapsed="false">
      <c r="A13" s="17" t="str">
        <f aca="false">IF(Register!A13="","",Register!A13)</f>
        <v>Morgan Rossi</v>
      </c>
      <c r="B13" s="20" t="str">
        <f aca="false">IF(Register!B13="","",Register!B13)</f>
        <v>Office Administrator</v>
      </c>
      <c r="C13" s="21" t="n">
        <v>46458</v>
      </c>
      <c r="D13" s="21"/>
      <c r="E13" s="21"/>
      <c r="F13" s="21" t="n">
        <v>46998</v>
      </c>
      <c r="G13" s="21" t="n">
        <v>46328</v>
      </c>
      <c r="H13" s="21"/>
      <c r="I13" s="21"/>
      <c r="J13" s="21"/>
      <c r="K13" s="21"/>
      <c r="L13" s="21"/>
      <c r="M13" s="21"/>
      <c r="N13" s="21"/>
      <c r="O13" s="21"/>
      <c r="P13" s="21" t="n">
        <v>46848</v>
      </c>
      <c r="Q13" s="21"/>
      <c r="R13" s="21"/>
    </row>
    <row r="14" customFormat="false" ht="23.85" hidden="false" customHeight="false" outlineLevel="0" collapsed="false">
      <c r="A14" s="17" t="str">
        <f aca="false">IF(Register!A14="","",Register!A14)</f>
        <v>Drew Kaur</v>
      </c>
      <c r="B14" s="20" t="str">
        <f aca="false">IF(Register!B14="","",Register!B14)</f>
        <v>Quality and WHS Coordinator</v>
      </c>
      <c r="C14" s="21" t="n">
        <v>46698</v>
      </c>
      <c r="D14" s="21"/>
      <c r="E14" s="21"/>
      <c r="F14" s="21" t="n">
        <v>46728</v>
      </c>
      <c r="G14" s="21" t="n">
        <v>46283</v>
      </c>
      <c r="H14" s="21"/>
      <c r="I14" s="21"/>
      <c r="J14" s="21"/>
      <c r="K14" s="21"/>
      <c r="L14" s="21" t="n">
        <v>46343</v>
      </c>
      <c r="M14" s="21"/>
      <c r="N14" s="21"/>
      <c r="O14" s="21"/>
      <c r="P14" s="21" t="n">
        <v>46518</v>
      </c>
      <c r="Q14" s="21"/>
      <c r="R14" s="21"/>
    </row>
    <row r="15" customFormat="false" ht="15" hidden="false" customHeight="false" outlineLevel="0" collapsed="false">
      <c r="A15" s="17" t="str">
        <f aca="false">IF(Register!A15="","",Register!A15)</f>
        <v>Quinn Harper</v>
      </c>
      <c r="B15" s="20" t="str">
        <f aca="false">IF(Register!B15="","",Register!B15)</f>
        <v>Machine Operator</v>
      </c>
      <c r="C15" s="21" t="n">
        <v>46878</v>
      </c>
      <c r="D15" s="21"/>
      <c r="E15" s="21"/>
      <c r="F15" s="21"/>
      <c r="G15" s="21"/>
      <c r="H15" s="21"/>
      <c r="I15" s="21"/>
      <c r="J15" s="21"/>
      <c r="K15" s="21"/>
      <c r="L15" s="21" t="n">
        <v>46300</v>
      </c>
      <c r="M15" s="21"/>
      <c r="N15" s="21" t="n">
        <v>46638</v>
      </c>
      <c r="O15" s="21"/>
      <c r="P15" s="21" t="n">
        <v>46988</v>
      </c>
      <c r="Q15" s="21"/>
      <c r="R15" s="21"/>
    </row>
    <row r="16" customFormat="false" ht="15" hidden="false" customHeight="false" outlineLevel="0" collapsed="false">
      <c r="A16" s="17" t="str">
        <f aca="false">IF(Register!A16="","",Register!A16)</f>
        <v/>
      </c>
      <c r="B16" s="20" t="str">
        <f aca="false">IF(Register!B16="","",Register!B16)</f>
        <v/>
      </c>
      <c r="C16" s="21"/>
      <c r="D16" s="21"/>
      <c r="E16" s="21"/>
      <c r="F16" s="21"/>
      <c r="G16" s="21"/>
      <c r="H16" s="21"/>
      <c r="I16" s="21"/>
      <c r="J16" s="21"/>
      <c r="K16" s="21"/>
      <c r="L16" s="21"/>
      <c r="M16" s="21"/>
      <c r="N16" s="21"/>
      <c r="O16" s="21"/>
      <c r="P16" s="21"/>
      <c r="Q16" s="21"/>
      <c r="R16" s="21"/>
    </row>
    <row r="17" customFormat="false" ht="15" hidden="false" customHeight="false" outlineLevel="0" collapsed="false">
      <c r="A17" s="17" t="str">
        <f aca="false">IF(Register!A17="","",Register!A17)</f>
        <v/>
      </c>
      <c r="B17" s="20" t="str">
        <f aca="false">IF(Register!B17="","",Register!B17)</f>
        <v/>
      </c>
      <c r="C17" s="21"/>
      <c r="D17" s="21"/>
      <c r="E17" s="21"/>
      <c r="F17" s="21"/>
      <c r="G17" s="21"/>
      <c r="H17" s="21"/>
      <c r="I17" s="21"/>
      <c r="J17" s="21"/>
      <c r="K17" s="21"/>
      <c r="L17" s="21"/>
      <c r="M17" s="21"/>
      <c r="N17" s="21"/>
      <c r="O17" s="21"/>
      <c r="P17" s="21"/>
      <c r="Q17" s="21"/>
      <c r="R17" s="21"/>
    </row>
    <row r="18" customFormat="false" ht="15" hidden="false" customHeight="false" outlineLevel="0" collapsed="false">
      <c r="A18" s="17" t="str">
        <f aca="false">IF(Register!A18="","",Register!A18)</f>
        <v/>
      </c>
      <c r="B18" s="20" t="str">
        <f aca="false">IF(Register!B18="","",Register!B18)</f>
        <v/>
      </c>
      <c r="C18" s="21"/>
      <c r="D18" s="21"/>
      <c r="E18" s="21"/>
      <c r="F18" s="21"/>
      <c r="G18" s="21"/>
      <c r="H18" s="21"/>
      <c r="I18" s="21"/>
      <c r="J18" s="21"/>
      <c r="K18" s="21"/>
      <c r="L18" s="21"/>
      <c r="M18" s="21"/>
      <c r="N18" s="21"/>
      <c r="O18" s="21"/>
      <c r="P18" s="21"/>
      <c r="Q18" s="21"/>
      <c r="R18" s="21"/>
    </row>
    <row r="19" customFormat="false" ht="15" hidden="false" customHeight="false" outlineLevel="0" collapsed="false">
      <c r="A19" s="17" t="str">
        <f aca="false">IF(Register!A19="","",Register!A19)</f>
        <v/>
      </c>
      <c r="B19" s="20" t="str">
        <f aca="false">IF(Register!B19="","",Register!B19)</f>
        <v/>
      </c>
      <c r="C19" s="21"/>
      <c r="D19" s="21"/>
      <c r="E19" s="21"/>
      <c r="F19" s="21"/>
      <c r="G19" s="21"/>
      <c r="H19" s="21"/>
      <c r="I19" s="21"/>
      <c r="J19" s="21"/>
      <c r="K19" s="21"/>
      <c r="L19" s="21"/>
      <c r="M19" s="21"/>
      <c r="N19" s="21"/>
      <c r="O19" s="21"/>
      <c r="P19" s="21"/>
      <c r="Q19" s="21"/>
      <c r="R19" s="21"/>
    </row>
    <row r="20" customFormat="false" ht="15" hidden="false" customHeight="false" outlineLevel="0" collapsed="false">
      <c r="A20" s="17" t="str">
        <f aca="false">IF(Register!A20="","",Register!A20)</f>
        <v/>
      </c>
      <c r="B20" s="20" t="str">
        <f aca="false">IF(Register!B20="","",Register!B20)</f>
        <v/>
      </c>
      <c r="C20" s="21"/>
      <c r="D20" s="21"/>
      <c r="E20" s="21"/>
      <c r="F20" s="21"/>
      <c r="G20" s="21"/>
      <c r="H20" s="21"/>
      <c r="I20" s="21"/>
      <c r="J20" s="21"/>
      <c r="K20" s="21"/>
      <c r="L20" s="21"/>
      <c r="M20" s="21"/>
      <c r="N20" s="21"/>
      <c r="O20" s="21"/>
      <c r="P20" s="21"/>
      <c r="Q20" s="21"/>
      <c r="R20" s="21"/>
    </row>
    <row r="21" customFormat="false" ht="15" hidden="false" customHeight="false" outlineLevel="0" collapsed="false">
      <c r="A21" s="17" t="str">
        <f aca="false">IF(Register!A21="","",Register!A21)</f>
        <v/>
      </c>
      <c r="B21" s="20" t="str">
        <f aca="false">IF(Register!B21="","",Register!B21)</f>
        <v/>
      </c>
      <c r="C21" s="21"/>
      <c r="D21" s="21"/>
      <c r="E21" s="21"/>
      <c r="F21" s="21"/>
      <c r="G21" s="21"/>
      <c r="H21" s="21"/>
      <c r="I21" s="21"/>
      <c r="J21" s="21"/>
      <c r="K21" s="21"/>
      <c r="L21" s="21"/>
      <c r="M21" s="21"/>
      <c r="N21" s="21"/>
      <c r="O21" s="21"/>
      <c r="P21" s="21"/>
      <c r="Q21" s="21"/>
      <c r="R21" s="21"/>
    </row>
    <row r="22" customFormat="false" ht="15" hidden="false" customHeight="false" outlineLevel="0" collapsed="false">
      <c r="A22" s="17" t="str">
        <f aca="false">IF(Register!A22="","",Register!A22)</f>
        <v/>
      </c>
      <c r="B22" s="20" t="str">
        <f aca="false">IF(Register!B22="","",Register!B22)</f>
        <v/>
      </c>
      <c r="C22" s="21"/>
      <c r="D22" s="21"/>
      <c r="E22" s="21"/>
      <c r="F22" s="21"/>
      <c r="G22" s="21"/>
      <c r="H22" s="21"/>
      <c r="I22" s="21"/>
      <c r="J22" s="21"/>
      <c r="K22" s="21"/>
      <c r="L22" s="21"/>
      <c r="M22" s="21"/>
      <c r="N22" s="21"/>
      <c r="O22" s="21"/>
      <c r="P22" s="21"/>
      <c r="Q22" s="21"/>
      <c r="R22" s="21"/>
    </row>
    <row r="23" customFormat="false" ht="15" hidden="false" customHeight="false" outlineLevel="0" collapsed="false">
      <c r="A23" s="17" t="str">
        <f aca="false">IF(Register!A23="","",Register!A23)</f>
        <v/>
      </c>
      <c r="B23" s="20" t="str">
        <f aca="false">IF(Register!B23="","",Register!B23)</f>
        <v/>
      </c>
      <c r="C23" s="21"/>
      <c r="D23" s="21"/>
      <c r="E23" s="21"/>
      <c r="F23" s="21"/>
      <c r="G23" s="21"/>
      <c r="H23" s="21"/>
      <c r="I23" s="21"/>
      <c r="J23" s="21"/>
      <c r="K23" s="21"/>
      <c r="L23" s="21"/>
      <c r="M23" s="21"/>
      <c r="N23" s="21"/>
      <c r="O23" s="21"/>
      <c r="P23" s="21"/>
      <c r="Q23" s="21"/>
      <c r="R23" s="21"/>
    </row>
    <row r="24" customFormat="false" ht="15" hidden="false" customHeight="false" outlineLevel="0" collapsed="false">
      <c r="A24" s="17" t="str">
        <f aca="false">IF(Register!A24="","",Register!A24)</f>
        <v/>
      </c>
      <c r="B24" s="20" t="str">
        <f aca="false">IF(Register!B24="","",Register!B24)</f>
        <v/>
      </c>
      <c r="C24" s="21"/>
      <c r="D24" s="21"/>
      <c r="E24" s="21"/>
      <c r="F24" s="21"/>
      <c r="G24" s="21"/>
      <c r="H24" s="21"/>
      <c r="I24" s="21"/>
      <c r="J24" s="21"/>
      <c r="K24" s="21"/>
      <c r="L24" s="21"/>
      <c r="M24" s="21"/>
      <c r="N24" s="21"/>
      <c r="O24" s="21"/>
      <c r="P24" s="21"/>
      <c r="Q24" s="21"/>
      <c r="R24" s="21"/>
    </row>
    <row r="25" customFormat="false" ht="15" hidden="false" customHeight="false" outlineLevel="0" collapsed="false">
      <c r="A25" s="17" t="str">
        <f aca="false">IF(Register!A25="","",Register!A25)</f>
        <v/>
      </c>
      <c r="B25" s="20" t="str">
        <f aca="false">IF(Register!B25="","",Register!B25)</f>
        <v/>
      </c>
      <c r="C25" s="21"/>
      <c r="D25" s="21"/>
      <c r="E25" s="21"/>
      <c r="F25" s="21"/>
      <c r="G25" s="21"/>
      <c r="H25" s="21"/>
      <c r="I25" s="21"/>
      <c r="J25" s="21"/>
      <c r="K25" s="21"/>
      <c r="L25" s="21"/>
      <c r="M25" s="21"/>
      <c r="N25" s="21"/>
      <c r="O25" s="21"/>
      <c r="P25" s="21"/>
      <c r="Q25" s="21"/>
      <c r="R25" s="21"/>
    </row>
    <row r="26" customFormat="false" ht="15" hidden="false" customHeight="false" outlineLevel="0" collapsed="false">
      <c r="A26" s="17" t="str">
        <f aca="false">IF(Register!A26="","",Register!A26)</f>
        <v/>
      </c>
      <c r="B26" s="20" t="str">
        <f aca="false">IF(Register!B26="","",Register!B26)</f>
        <v/>
      </c>
      <c r="C26" s="21"/>
      <c r="D26" s="21"/>
      <c r="E26" s="21"/>
      <c r="F26" s="21"/>
      <c r="G26" s="21"/>
      <c r="H26" s="21"/>
      <c r="I26" s="21"/>
      <c r="J26" s="21"/>
      <c r="K26" s="21"/>
      <c r="L26" s="21"/>
      <c r="M26" s="21"/>
      <c r="N26" s="21"/>
      <c r="O26" s="21"/>
      <c r="P26" s="21"/>
      <c r="Q26" s="21"/>
      <c r="R26" s="21"/>
    </row>
    <row r="27" customFormat="false" ht="15" hidden="false" customHeight="false" outlineLevel="0" collapsed="false">
      <c r="A27" s="17" t="str">
        <f aca="false">IF(Register!A27="","",Register!A27)</f>
        <v/>
      </c>
      <c r="B27" s="20" t="str">
        <f aca="false">IF(Register!B27="","",Register!B27)</f>
        <v/>
      </c>
      <c r="C27" s="21"/>
      <c r="D27" s="21"/>
      <c r="E27" s="21"/>
      <c r="F27" s="21"/>
      <c r="G27" s="21"/>
      <c r="H27" s="21"/>
      <c r="I27" s="21"/>
      <c r="J27" s="21"/>
      <c r="K27" s="21"/>
      <c r="L27" s="21"/>
      <c r="M27" s="21"/>
      <c r="N27" s="21"/>
      <c r="O27" s="21"/>
      <c r="P27" s="21"/>
      <c r="Q27" s="21"/>
      <c r="R27" s="21"/>
    </row>
    <row r="28" customFormat="false" ht="15" hidden="false" customHeight="false" outlineLevel="0" collapsed="false">
      <c r="A28" s="17" t="str">
        <f aca="false">IF(Register!A28="","",Register!A28)</f>
        <v/>
      </c>
      <c r="B28" s="20" t="str">
        <f aca="false">IF(Register!B28="","",Register!B28)</f>
        <v/>
      </c>
      <c r="C28" s="21"/>
      <c r="D28" s="21"/>
      <c r="E28" s="21"/>
      <c r="F28" s="21"/>
      <c r="G28" s="21"/>
      <c r="H28" s="21"/>
      <c r="I28" s="21"/>
      <c r="J28" s="21"/>
      <c r="K28" s="21"/>
      <c r="L28" s="21"/>
      <c r="M28" s="21"/>
      <c r="N28" s="21"/>
      <c r="O28" s="21"/>
      <c r="P28" s="21"/>
      <c r="Q28" s="21"/>
      <c r="R28" s="21"/>
    </row>
    <row r="29" customFormat="false" ht="15" hidden="false" customHeight="false" outlineLevel="0" collapsed="false">
      <c r="A29" s="17" t="str">
        <f aca="false">IF(Register!A29="","",Register!A29)</f>
        <v/>
      </c>
      <c r="B29" s="20" t="str">
        <f aca="false">IF(Register!B29="","",Register!B29)</f>
        <v/>
      </c>
      <c r="C29" s="21"/>
      <c r="D29" s="21"/>
      <c r="E29" s="21"/>
      <c r="F29" s="21"/>
      <c r="G29" s="21"/>
      <c r="H29" s="21"/>
      <c r="I29" s="21"/>
      <c r="J29" s="21"/>
      <c r="K29" s="21"/>
      <c r="L29" s="21"/>
      <c r="M29" s="21"/>
      <c r="N29" s="21"/>
      <c r="O29" s="21"/>
      <c r="P29" s="21"/>
      <c r="Q29" s="21"/>
      <c r="R29" s="21"/>
    </row>
    <row r="30" customFormat="false" ht="15" hidden="false" customHeight="false" outlineLevel="0" collapsed="false">
      <c r="A30" s="17" t="str">
        <f aca="false">IF(Register!A30="","",Register!A30)</f>
        <v/>
      </c>
      <c r="B30" s="20" t="str">
        <f aca="false">IF(Register!B30="","",Register!B30)</f>
        <v/>
      </c>
      <c r="C30" s="21"/>
      <c r="D30" s="21"/>
      <c r="E30" s="21"/>
      <c r="F30" s="21"/>
      <c r="G30" s="21"/>
      <c r="H30" s="21"/>
      <c r="I30" s="21"/>
      <c r="J30" s="21"/>
      <c r="K30" s="21"/>
      <c r="L30" s="21"/>
      <c r="M30" s="21"/>
      <c r="N30" s="21"/>
      <c r="O30" s="21"/>
      <c r="P30" s="21"/>
      <c r="Q30" s="21"/>
      <c r="R30" s="21"/>
    </row>
    <row r="31" customFormat="false" ht="15" hidden="false" customHeight="false" outlineLevel="0" collapsed="false">
      <c r="A31" s="17" t="str">
        <f aca="false">IF(Register!A31="","",Register!A31)</f>
        <v/>
      </c>
      <c r="B31" s="20" t="str">
        <f aca="false">IF(Register!B31="","",Register!B31)</f>
        <v/>
      </c>
      <c r="C31" s="21"/>
      <c r="D31" s="21"/>
      <c r="E31" s="21"/>
      <c r="F31" s="21"/>
      <c r="G31" s="21"/>
      <c r="H31" s="21"/>
      <c r="I31" s="21"/>
      <c r="J31" s="21"/>
      <c r="K31" s="21"/>
      <c r="L31" s="21"/>
      <c r="M31" s="21"/>
      <c r="N31" s="21"/>
      <c r="O31" s="21"/>
      <c r="P31" s="21"/>
      <c r="Q31" s="21"/>
      <c r="R31" s="21"/>
    </row>
    <row r="32" customFormat="false" ht="15" hidden="false" customHeight="false" outlineLevel="0" collapsed="false">
      <c r="A32" s="17" t="str">
        <f aca="false">IF(Register!A32="","",Register!A32)</f>
        <v/>
      </c>
      <c r="B32" s="20" t="str">
        <f aca="false">IF(Register!B32="","",Register!B32)</f>
        <v/>
      </c>
      <c r="C32" s="21"/>
      <c r="D32" s="21"/>
      <c r="E32" s="21"/>
      <c r="F32" s="21"/>
      <c r="G32" s="21"/>
      <c r="H32" s="21"/>
      <c r="I32" s="21"/>
      <c r="J32" s="21"/>
      <c r="K32" s="21"/>
      <c r="L32" s="21"/>
      <c r="M32" s="21"/>
      <c r="N32" s="21"/>
      <c r="O32" s="21"/>
      <c r="P32" s="21"/>
      <c r="Q32" s="21"/>
      <c r="R32" s="21"/>
    </row>
    <row r="33" customFormat="false" ht="15" hidden="false" customHeight="false" outlineLevel="0" collapsed="false">
      <c r="A33" s="17" t="str">
        <f aca="false">IF(Register!A33="","",Register!A33)</f>
        <v/>
      </c>
      <c r="B33" s="20" t="str">
        <f aca="false">IF(Register!B33="","",Register!B33)</f>
        <v/>
      </c>
      <c r="C33" s="21"/>
      <c r="D33" s="21"/>
      <c r="E33" s="21"/>
      <c r="F33" s="21"/>
      <c r="G33" s="21"/>
      <c r="H33" s="21"/>
      <c r="I33" s="21"/>
      <c r="J33" s="21"/>
      <c r="K33" s="21"/>
      <c r="L33" s="21"/>
      <c r="M33" s="21"/>
      <c r="N33" s="21"/>
      <c r="O33" s="21"/>
      <c r="P33" s="21"/>
      <c r="Q33" s="21"/>
      <c r="R33" s="21"/>
    </row>
    <row r="34" customFormat="false" ht="15" hidden="false" customHeight="false" outlineLevel="0" collapsed="false">
      <c r="A34" s="17" t="str">
        <f aca="false">IF(Register!A34="","",Register!A34)</f>
        <v/>
      </c>
      <c r="B34" s="20" t="str">
        <f aca="false">IF(Register!B34="","",Register!B34)</f>
        <v/>
      </c>
      <c r="C34" s="21"/>
      <c r="D34" s="21"/>
      <c r="E34" s="21"/>
      <c r="F34" s="21"/>
      <c r="G34" s="21"/>
      <c r="H34" s="21"/>
      <c r="I34" s="21"/>
      <c r="J34" s="21"/>
      <c r="K34" s="21"/>
      <c r="L34" s="21"/>
      <c r="M34" s="21"/>
      <c r="N34" s="21"/>
      <c r="O34" s="21"/>
      <c r="P34" s="21"/>
      <c r="Q34" s="21"/>
      <c r="R34" s="21"/>
    </row>
    <row r="35" customFormat="false" ht="15" hidden="false" customHeight="false" outlineLevel="0" collapsed="false">
      <c r="A35" s="17" t="str">
        <f aca="false">IF(Register!A35="","",Register!A35)</f>
        <v/>
      </c>
      <c r="B35" s="20" t="str">
        <f aca="false">IF(Register!B35="","",Register!B35)</f>
        <v/>
      </c>
      <c r="C35" s="21"/>
      <c r="D35" s="21"/>
      <c r="E35" s="21"/>
      <c r="F35" s="21"/>
      <c r="G35" s="21"/>
      <c r="H35" s="21"/>
      <c r="I35" s="21"/>
      <c r="J35" s="21"/>
      <c r="K35" s="21"/>
      <c r="L35" s="21"/>
      <c r="M35" s="21"/>
      <c r="N35" s="21"/>
      <c r="O35" s="21"/>
      <c r="P35" s="21"/>
      <c r="Q35" s="21"/>
      <c r="R35" s="21"/>
    </row>
    <row r="36" customFormat="false" ht="15" hidden="false" customHeight="false" outlineLevel="0" collapsed="false">
      <c r="A36" s="17" t="str">
        <f aca="false">IF(Register!A36="","",Register!A36)</f>
        <v/>
      </c>
      <c r="B36" s="20" t="str">
        <f aca="false">IF(Register!B36="","",Register!B36)</f>
        <v/>
      </c>
      <c r="C36" s="21"/>
      <c r="D36" s="21"/>
      <c r="E36" s="21"/>
      <c r="F36" s="21"/>
      <c r="G36" s="21"/>
      <c r="H36" s="21"/>
      <c r="I36" s="21"/>
      <c r="J36" s="21"/>
      <c r="K36" s="21"/>
      <c r="L36" s="21"/>
      <c r="M36" s="21"/>
      <c r="N36" s="21"/>
      <c r="O36" s="21"/>
      <c r="P36" s="21"/>
      <c r="Q36" s="21"/>
      <c r="R36" s="21"/>
    </row>
    <row r="37" customFormat="false" ht="15" hidden="false" customHeight="false" outlineLevel="0" collapsed="false">
      <c r="A37" s="17" t="str">
        <f aca="false">IF(Register!A37="","",Register!A37)</f>
        <v/>
      </c>
      <c r="B37" s="20" t="str">
        <f aca="false">IF(Register!B37="","",Register!B37)</f>
        <v/>
      </c>
      <c r="C37" s="21"/>
      <c r="D37" s="21"/>
      <c r="E37" s="21"/>
      <c r="F37" s="21"/>
      <c r="G37" s="21"/>
      <c r="H37" s="21"/>
      <c r="I37" s="21"/>
      <c r="J37" s="21"/>
      <c r="K37" s="21"/>
      <c r="L37" s="21"/>
      <c r="M37" s="21"/>
      <c r="N37" s="21"/>
      <c r="O37" s="21"/>
      <c r="P37" s="21"/>
      <c r="Q37" s="21"/>
      <c r="R37" s="21"/>
    </row>
    <row r="38" customFormat="false" ht="15" hidden="false" customHeight="false" outlineLevel="0" collapsed="false">
      <c r="A38" s="17" t="str">
        <f aca="false">IF(Register!A38="","",Register!A38)</f>
        <v/>
      </c>
      <c r="B38" s="20" t="str">
        <f aca="false">IF(Register!B38="","",Register!B38)</f>
        <v/>
      </c>
      <c r="C38" s="21"/>
      <c r="D38" s="21"/>
      <c r="E38" s="21"/>
      <c r="F38" s="21"/>
      <c r="G38" s="21"/>
      <c r="H38" s="21"/>
      <c r="I38" s="21"/>
      <c r="J38" s="21"/>
      <c r="K38" s="21"/>
      <c r="L38" s="21"/>
      <c r="M38" s="21"/>
      <c r="N38" s="21"/>
      <c r="O38" s="21"/>
      <c r="P38" s="21"/>
      <c r="Q38" s="21"/>
      <c r="R38" s="21"/>
    </row>
    <row r="39" customFormat="false" ht="15" hidden="false" customHeight="false" outlineLevel="0" collapsed="false">
      <c r="A39" s="17" t="str">
        <f aca="false">IF(Register!A39="","",Register!A39)</f>
        <v/>
      </c>
      <c r="B39" s="20" t="str">
        <f aca="false">IF(Register!B39="","",Register!B39)</f>
        <v/>
      </c>
      <c r="C39" s="21"/>
      <c r="D39" s="21"/>
      <c r="E39" s="21"/>
      <c r="F39" s="21"/>
      <c r="G39" s="21"/>
      <c r="H39" s="21"/>
      <c r="I39" s="21"/>
      <c r="J39" s="21"/>
      <c r="K39" s="21"/>
      <c r="L39" s="21"/>
      <c r="M39" s="21"/>
      <c r="N39" s="21"/>
      <c r="O39" s="21"/>
      <c r="P39" s="21"/>
      <c r="Q39" s="21"/>
      <c r="R39" s="21"/>
    </row>
    <row r="40" customFormat="false" ht="15" hidden="false" customHeight="false" outlineLevel="0" collapsed="false">
      <c r="A40" s="17" t="str">
        <f aca="false">IF(Register!A40="","",Register!A40)</f>
        <v/>
      </c>
      <c r="B40" s="20" t="str">
        <f aca="false">IF(Register!B40="","",Register!B40)</f>
        <v/>
      </c>
      <c r="C40" s="21"/>
      <c r="D40" s="21"/>
      <c r="E40" s="21"/>
      <c r="F40" s="21"/>
      <c r="G40" s="21"/>
      <c r="H40" s="21"/>
      <c r="I40" s="21"/>
      <c r="J40" s="21"/>
      <c r="K40" s="21"/>
      <c r="L40" s="21"/>
      <c r="M40" s="21"/>
      <c r="N40" s="21"/>
      <c r="O40" s="21"/>
      <c r="P40" s="21"/>
      <c r="Q40" s="21"/>
      <c r="R40" s="21"/>
    </row>
    <row r="41" customFormat="false" ht="15" hidden="false" customHeight="false" outlineLevel="0" collapsed="false">
      <c r="A41" s="17" t="str">
        <f aca="false">IF(Register!A41="","",Register!A41)</f>
        <v/>
      </c>
      <c r="B41" s="20" t="str">
        <f aca="false">IF(Register!B41="","",Register!B41)</f>
        <v/>
      </c>
      <c r="C41" s="21"/>
      <c r="D41" s="21"/>
      <c r="E41" s="21"/>
      <c r="F41" s="21"/>
      <c r="G41" s="21"/>
      <c r="H41" s="21"/>
      <c r="I41" s="21"/>
      <c r="J41" s="21"/>
      <c r="K41" s="21"/>
      <c r="L41" s="21"/>
      <c r="M41" s="21"/>
      <c r="N41" s="21"/>
      <c r="O41" s="21"/>
      <c r="P41" s="21"/>
      <c r="Q41" s="21"/>
      <c r="R41" s="21"/>
    </row>
    <row r="42" customFormat="false" ht="15" hidden="false" customHeight="false" outlineLevel="0" collapsed="false">
      <c r="A42" s="17" t="str">
        <f aca="false">IF(Register!A42="","",Register!A42)</f>
        <v/>
      </c>
      <c r="B42" s="20" t="str">
        <f aca="false">IF(Register!B42="","",Register!B42)</f>
        <v/>
      </c>
      <c r="C42" s="21"/>
      <c r="D42" s="21"/>
      <c r="E42" s="21"/>
      <c r="F42" s="21"/>
      <c r="G42" s="21"/>
      <c r="H42" s="21"/>
      <c r="I42" s="21"/>
      <c r="J42" s="21"/>
      <c r="K42" s="21"/>
      <c r="L42" s="21"/>
      <c r="M42" s="21"/>
      <c r="N42" s="21"/>
      <c r="O42" s="21"/>
      <c r="P42" s="21"/>
      <c r="Q42" s="21"/>
      <c r="R42" s="21"/>
    </row>
    <row r="43" customFormat="false" ht="15" hidden="false" customHeight="false" outlineLevel="0" collapsed="false">
      <c r="A43" s="17" t="str">
        <f aca="false">IF(Register!A43="","",Register!A43)</f>
        <v/>
      </c>
      <c r="B43" s="20" t="str">
        <f aca="false">IF(Register!B43="","",Register!B43)</f>
        <v/>
      </c>
      <c r="C43" s="21"/>
      <c r="D43" s="21"/>
      <c r="E43" s="21"/>
      <c r="F43" s="21"/>
      <c r="G43" s="21"/>
      <c r="H43" s="21"/>
      <c r="I43" s="21"/>
      <c r="J43" s="21"/>
      <c r="K43" s="21"/>
      <c r="L43" s="21"/>
      <c r="M43" s="21"/>
      <c r="N43" s="21"/>
      <c r="O43" s="21"/>
      <c r="P43" s="21"/>
      <c r="Q43" s="21"/>
      <c r="R43" s="21"/>
    </row>
    <row r="44" customFormat="false" ht="15" hidden="false" customHeight="false" outlineLevel="0" collapsed="false">
      <c r="A44" s="17" t="str">
        <f aca="false">IF(Register!A44="","",Register!A44)</f>
        <v/>
      </c>
      <c r="B44" s="20" t="str">
        <f aca="false">IF(Register!B44="","",Register!B44)</f>
        <v/>
      </c>
      <c r="C44" s="21"/>
      <c r="D44" s="21"/>
      <c r="E44" s="21"/>
      <c r="F44" s="21"/>
      <c r="G44" s="21"/>
      <c r="H44" s="21"/>
      <c r="I44" s="21"/>
      <c r="J44" s="21"/>
      <c r="K44" s="21"/>
      <c r="L44" s="21"/>
      <c r="M44" s="21"/>
      <c r="N44" s="21"/>
      <c r="O44" s="21"/>
      <c r="P44" s="21"/>
      <c r="Q44" s="21"/>
      <c r="R44" s="21"/>
    </row>
    <row r="45" customFormat="false" ht="15" hidden="false" customHeight="false" outlineLevel="0" collapsed="false">
      <c r="A45" s="17" t="str">
        <f aca="false">IF(Register!A45="","",Register!A45)</f>
        <v/>
      </c>
      <c r="B45" s="20" t="str">
        <f aca="false">IF(Register!B45="","",Register!B45)</f>
        <v/>
      </c>
      <c r="C45" s="21"/>
      <c r="D45" s="21"/>
      <c r="E45" s="21"/>
      <c r="F45" s="21"/>
      <c r="G45" s="21"/>
      <c r="H45" s="21"/>
      <c r="I45" s="21"/>
      <c r="J45" s="21"/>
      <c r="K45" s="21"/>
      <c r="L45" s="21"/>
      <c r="M45" s="21"/>
      <c r="N45" s="21"/>
      <c r="O45" s="21"/>
      <c r="P45" s="21"/>
      <c r="Q45" s="21"/>
      <c r="R45" s="21"/>
    </row>
  </sheetData>
  <mergeCells count="2">
    <mergeCell ref="A2:R2"/>
    <mergeCell ref="A3:R3"/>
  </mergeCells>
  <conditionalFormatting sqref="C6:R45">
    <cfRule type="expression" priority="2" aboveAverage="0" equalAverage="0" bottom="0" percent="0" rank="0" text="" dxfId="11">
      <formula>OR(C$4="",Register!C6="Not Required")</formula>
    </cfRule>
    <cfRule type="expression" priority="3" aboveAverage="0" equalAverage="0" bottom="0" percent="0" rank="0" text="" dxfId="1">
      <formula>AND(ISNUMBER(C6),C6&lt;TODAY())</formula>
    </cfRule>
    <cfRule type="expression" priority="4" aboveAverage="0" equalAverage="0" bottom="0" percent="0" rank="0" text="" dxfId="2">
      <formula>AND(ISNUMBER(C6),C6&gt;=TODAY(),C6-TODAY()&lt;=60)</formula>
    </cfRule>
    <cfRule type="expression" priority="5" aboveAverage="0" equalAverage="0" bottom="0" percent="0" rank="0" text="" dxfId="12">
      <formula>AND(C6="",OR(Register!C6="Completed",Register!C6="Assessor"))</formula>
    </cfRule>
    <cfRule type="expression" priority="6" aboveAverage="0" equalAverage="0" bottom="0" percent="0" rank="0" text="" dxfId="10">
      <formula>ISNUMBER(C6)</formula>
    </cfRule>
  </conditionalFormatting>
  <dataValidations count="1">
    <dataValidation allowBlank="true" error="Enter a date, for example 14/03/2027." errorStyle="stop" errorTitle="Date" operator="greaterThan" showDropDown="false" showErrorMessage="true" showInputMessage="false" sqref="C6:R45" type="date">
      <formula1>DATE(2000,1,1)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10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28"/>
    <col collapsed="false" customWidth="true" hidden="false" outlineLevel="0" max="3" min="3" style="0" width="30"/>
    <col collapsed="false" customWidth="true" hidden="false" outlineLevel="0" max="4" min="4" style="0" width="20"/>
    <col collapsed="false" customWidth="true" hidden="false" outlineLevel="0" max="5" min="5" style="0" width="12"/>
    <col collapsed="false" customWidth="true" hidden="false" outlineLevel="0" max="6" min="6" style="0" width="24"/>
    <col collapsed="false" customWidth="true" hidden="false" outlineLevel="0" max="7" min="7" style="0" width="34"/>
    <col collapsed="false" customWidth="true" hidden="false" outlineLevel="0" max="8" min="8" style="0" width="16"/>
    <col collapsed="false" customWidth="true" hidden="false" outlineLevel="0" max="9" min="9" style="0" width="12"/>
    <col collapsed="false" customWidth="true" hidden="false" outlineLevel="0" max="10" min="10" style="0" width="30"/>
  </cols>
  <sheetData>
    <row r="1" customFormat="false" ht="19.7" hidden="false" customHeight="false" outlineLevel="0" collapsed="false">
      <c r="A1" s="1" t="s">
        <v>83</v>
      </c>
    </row>
    <row r="2" customFormat="false" ht="18" hidden="false" customHeight="true" outlineLevel="0" collapsed="false">
      <c r="A2" s="8" t="s">
        <v>84</v>
      </c>
      <c r="B2" s="8"/>
      <c r="C2" s="8"/>
      <c r="D2" s="8"/>
      <c r="E2" s="8"/>
      <c r="F2" s="8"/>
      <c r="G2" s="8"/>
      <c r="H2" s="8"/>
      <c r="I2" s="8"/>
      <c r="J2" s="8"/>
    </row>
    <row r="3" customFormat="false" ht="16.5" hidden="false" customHeight="true" outlineLevel="0" collapsed="false">
      <c r="A3" s="9" t="s">
        <v>85</v>
      </c>
      <c r="B3" s="9"/>
      <c r="C3" s="9"/>
      <c r="D3" s="9"/>
      <c r="E3" s="9"/>
      <c r="F3" s="9"/>
      <c r="G3" s="9"/>
      <c r="H3" s="9"/>
      <c r="I3" s="9"/>
      <c r="J3" s="9"/>
    </row>
    <row r="5" customFormat="false" ht="31.5" hidden="false" customHeight="true" outlineLevel="0" collapsed="false">
      <c r="A5" s="2" t="s">
        <v>36</v>
      </c>
      <c r="B5" s="2" t="s">
        <v>86</v>
      </c>
      <c r="C5" s="2" t="s">
        <v>87</v>
      </c>
      <c r="D5" s="2" t="s">
        <v>88</v>
      </c>
      <c r="E5" s="2" t="s">
        <v>89</v>
      </c>
      <c r="F5" s="2" t="s">
        <v>90</v>
      </c>
      <c r="G5" s="2" t="s">
        <v>91</v>
      </c>
      <c r="H5" s="2" t="s">
        <v>92</v>
      </c>
      <c r="I5" s="2" t="s">
        <v>93</v>
      </c>
      <c r="J5" s="2" t="s">
        <v>94</v>
      </c>
    </row>
    <row r="6" customFormat="false" ht="30.75" hidden="false" customHeight="true" outlineLevel="0" collapsed="false">
      <c r="A6" s="12" t="s">
        <v>60</v>
      </c>
      <c r="B6" s="12" t="s">
        <v>42</v>
      </c>
      <c r="C6" s="12" t="s">
        <v>95</v>
      </c>
      <c r="D6" s="12" t="s">
        <v>96</v>
      </c>
      <c r="E6" s="22" t="n">
        <v>45667</v>
      </c>
      <c r="F6" s="12" t="s">
        <v>97</v>
      </c>
      <c r="G6" s="12" t="s">
        <v>98</v>
      </c>
      <c r="H6" s="12" t="s">
        <v>74</v>
      </c>
      <c r="I6" s="22" t="n">
        <v>46266</v>
      </c>
      <c r="J6" s="12"/>
    </row>
    <row r="7" customFormat="false" ht="30.75" hidden="false" customHeight="true" outlineLevel="0" collapsed="false">
      <c r="A7" s="12" t="s">
        <v>60</v>
      </c>
      <c r="B7" s="12" t="s">
        <v>53</v>
      </c>
      <c r="C7" s="12" t="s">
        <v>99</v>
      </c>
      <c r="D7" s="12" t="s">
        <v>100</v>
      </c>
      <c r="E7" s="22" t="n">
        <v>45698</v>
      </c>
      <c r="F7" s="12" t="s">
        <v>97</v>
      </c>
      <c r="G7" s="12" t="s">
        <v>101</v>
      </c>
      <c r="H7" s="12" t="s">
        <v>74</v>
      </c>
      <c r="I7" s="22" t="n">
        <v>46267</v>
      </c>
      <c r="J7" s="12"/>
    </row>
    <row r="8" customFormat="false" ht="18" hidden="false" customHeight="true" outlineLevel="0" collapsed="false">
      <c r="A8" s="12" t="s">
        <v>62</v>
      </c>
      <c r="B8" s="12" t="s">
        <v>41</v>
      </c>
      <c r="C8" s="12" t="s">
        <v>99</v>
      </c>
      <c r="D8" s="12" t="s">
        <v>102</v>
      </c>
      <c r="E8" s="22" t="n">
        <v>45726</v>
      </c>
      <c r="F8" s="12" t="s">
        <v>103</v>
      </c>
      <c r="G8" s="12"/>
      <c r="H8" s="12"/>
      <c r="I8" s="22"/>
      <c r="J8" s="12"/>
    </row>
    <row r="9" customFormat="false" ht="30.75" hidden="false" customHeight="true" outlineLevel="0" collapsed="false">
      <c r="A9" s="12" t="s">
        <v>62</v>
      </c>
      <c r="B9" s="12" t="s">
        <v>44</v>
      </c>
      <c r="C9" s="12" t="s">
        <v>99</v>
      </c>
      <c r="D9" s="12" t="s">
        <v>104</v>
      </c>
      <c r="E9" s="22" t="n">
        <v>45757</v>
      </c>
      <c r="F9" s="12" t="s">
        <v>97</v>
      </c>
      <c r="G9" s="12" t="s">
        <v>101</v>
      </c>
      <c r="H9" s="12" t="s">
        <v>74</v>
      </c>
      <c r="I9" s="22" t="n">
        <v>46269</v>
      </c>
      <c r="J9" s="12"/>
    </row>
    <row r="10" customFormat="false" ht="18" hidden="false" customHeight="true" outlineLevel="0" collapsed="false">
      <c r="A10" s="12" t="s">
        <v>62</v>
      </c>
      <c r="B10" s="12" t="s">
        <v>45</v>
      </c>
      <c r="C10" s="12" t="s">
        <v>105</v>
      </c>
      <c r="D10" s="12" t="s">
        <v>106</v>
      </c>
      <c r="E10" s="22" t="n">
        <v>45787</v>
      </c>
      <c r="F10" s="12" t="s">
        <v>97</v>
      </c>
      <c r="G10" s="12" t="s">
        <v>107</v>
      </c>
      <c r="H10" s="12" t="s">
        <v>74</v>
      </c>
      <c r="I10" s="22" t="n">
        <v>46270</v>
      </c>
      <c r="J10" s="12"/>
    </row>
    <row r="11" customFormat="false" ht="30.75" hidden="false" customHeight="true" outlineLevel="0" collapsed="false">
      <c r="A11" s="12" t="s">
        <v>62</v>
      </c>
      <c r="B11" s="12" t="s">
        <v>53</v>
      </c>
      <c r="C11" s="12" t="s">
        <v>99</v>
      </c>
      <c r="D11" s="12" t="s">
        <v>108</v>
      </c>
      <c r="E11" s="22" t="n">
        <v>45818</v>
      </c>
      <c r="F11" s="12" t="s">
        <v>97</v>
      </c>
      <c r="G11" s="12" t="s">
        <v>101</v>
      </c>
      <c r="H11" s="12" t="s">
        <v>74</v>
      </c>
      <c r="I11" s="22" t="n">
        <v>46271</v>
      </c>
      <c r="J11" s="12"/>
    </row>
    <row r="12" customFormat="false" ht="30.75" hidden="false" customHeight="true" outlineLevel="0" collapsed="false">
      <c r="A12" s="12" t="s">
        <v>68</v>
      </c>
      <c r="B12" s="12" t="s">
        <v>41</v>
      </c>
      <c r="C12" s="12" t="s">
        <v>99</v>
      </c>
      <c r="D12" s="12" t="s">
        <v>109</v>
      </c>
      <c r="E12" s="22" t="n">
        <v>45848</v>
      </c>
      <c r="F12" s="12" t="s">
        <v>97</v>
      </c>
      <c r="G12" s="12" t="s">
        <v>98</v>
      </c>
      <c r="H12" s="12" t="s">
        <v>74</v>
      </c>
      <c r="I12" s="22" t="n">
        <v>46272</v>
      </c>
      <c r="J12" s="12"/>
    </row>
    <row r="13" customFormat="false" ht="30.75" hidden="false" customHeight="true" outlineLevel="0" collapsed="false">
      <c r="A13" s="12" t="s">
        <v>68</v>
      </c>
      <c r="B13" s="12" t="s">
        <v>44</v>
      </c>
      <c r="C13" s="12" t="s">
        <v>99</v>
      </c>
      <c r="D13" s="12" t="s">
        <v>110</v>
      </c>
      <c r="E13" s="22" t="n">
        <v>45879</v>
      </c>
      <c r="F13" s="12" t="s">
        <v>97</v>
      </c>
      <c r="G13" s="12" t="s">
        <v>101</v>
      </c>
      <c r="H13" s="12" t="s">
        <v>74</v>
      </c>
      <c r="I13" s="22" t="n">
        <v>46273</v>
      </c>
      <c r="J13" s="12"/>
    </row>
    <row r="14" customFormat="false" ht="18" hidden="false" customHeight="true" outlineLevel="0" collapsed="false">
      <c r="A14" s="12" t="s">
        <v>70</v>
      </c>
      <c r="B14" s="12" t="s">
        <v>45</v>
      </c>
      <c r="C14" s="12" t="s">
        <v>105</v>
      </c>
      <c r="D14" s="12" t="s">
        <v>111</v>
      </c>
      <c r="E14" s="22" t="n">
        <v>45910</v>
      </c>
      <c r="F14" s="12" t="s">
        <v>97</v>
      </c>
      <c r="G14" s="12" t="s">
        <v>107</v>
      </c>
      <c r="H14" s="12" t="s">
        <v>74</v>
      </c>
      <c r="I14" s="22" t="n">
        <v>46274</v>
      </c>
      <c r="J14" s="12"/>
    </row>
    <row r="15" customFormat="false" ht="30.75" hidden="false" customHeight="true" outlineLevel="0" collapsed="false">
      <c r="A15" s="12" t="s">
        <v>72</v>
      </c>
      <c r="B15" s="12" t="s">
        <v>41</v>
      </c>
      <c r="C15" s="12" t="s">
        <v>99</v>
      </c>
      <c r="D15" s="12" t="s">
        <v>112</v>
      </c>
      <c r="E15" s="22" t="n">
        <v>45940</v>
      </c>
      <c r="F15" s="12" t="s">
        <v>97</v>
      </c>
      <c r="G15" s="12" t="s">
        <v>98</v>
      </c>
      <c r="H15" s="12" t="s">
        <v>74</v>
      </c>
      <c r="I15" s="22" t="n">
        <v>46275</v>
      </c>
      <c r="J15" s="12"/>
    </row>
    <row r="16" customFormat="false" ht="30.75" hidden="false" customHeight="true" outlineLevel="0" collapsed="false">
      <c r="A16" s="12" t="s">
        <v>72</v>
      </c>
      <c r="B16" s="12" t="s">
        <v>42</v>
      </c>
      <c r="C16" s="12" t="s">
        <v>95</v>
      </c>
      <c r="D16" s="12" t="s">
        <v>113</v>
      </c>
      <c r="E16" s="22" t="n">
        <v>45971</v>
      </c>
      <c r="F16" s="12" t="s">
        <v>97</v>
      </c>
      <c r="G16" s="12" t="s">
        <v>98</v>
      </c>
      <c r="H16" s="12" t="s">
        <v>74</v>
      </c>
      <c r="I16" s="22" t="n">
        <v>46276</v>
      </c>
      <c r="J16" s="12"/>
    </row>
    <row r="17" customFormat="false" ht="57.75" hidden="false" customHeight="true" outlineLevel="0" collapsed="false">
      <c r="A17" s="12" t="s">
        <v>74</v>
      </c>
      <c r="B17" s="12" t="s">
        <v>41</v>
      </c>
      <c r="C17" s="12" t="s">
        <v>99</v>
      </c>
      <c r="D17" s="12" t="s">
        <v>114</v>
      </c>
      <c r="E17" s="22" t="n">
        <v>46001</v>
      </c>
      <c r="F17" s="12" t="s">
        <v>115</v>
      </c>
      <c r="G17" s="12" t="s">
        <v>98</v>
      </c>
      <c r="H17" s="12" t="s">
        <v>74</v>
      </c>
      <c r="I17" s="22" t="n">
        <v>46277</v>
      </c>
      <c r="J17" s="12" t="s">
        <v>116</v>
      </c>
    </row>
    <row r="18" customFormat="false" ht="30.75" hidden="false" customHeight="true" outlineLevel="0" collapsed="false">
      <c r="A18" s="12" t="s">
        <v>74</v>
      </c>
      <c r="B18" s="12" t="s">
        <v>42</v>
      </c>
      <c r="C18" s="12" t="s">
        <v>95</v>
      </c>
      <c r="D18" s="12" t="s">
        <v>117</v>
      </c>
      <c r="E18" s="22" t="n">
        <v>45667</v>
      </c>
      <c r="F18" s="12" t="s">
        <v>97</v>
      </c>
      <c r="G18" s="12" t="s">
        <v>98</v>
      </c>
      <c r="H18" s="12" t="s">
        <v>74</v>
      </c>
      <c r="I18" s="22" t="n">
        <v>46278</v>
      </c>
      <c r="J18" s="12"/>
    </row>
    <row r="19" customFormat="false" ht="15" hidden="false" customHeight="false" outlineLevel="0" collapsed="false">
      <c r="A19" s="12"/>
      <c r="B19" s="12"/>
      <c r="C19" s="12"/>
      <c r="D19" s="12"/>
      <c r="E19" s="22"/>
      <c r="F19" s="12"/>
      <c r="G19" s="12"/>
      <c r="H19" s="12"/>
      <c r="I19" s="22"/>
      <c r="J19" s="12"/>
    </row>
    <row r="20" customFormat="false" ht="15" hidden="false" customHeight="false" outlineLevel="0" collapsed="false">
      <c r="A20" s="12"/>
      <c r="B20" s="12"/>
      <c r="C20" s="12"/>
      <c r="D20" s="12"/>
      <c r="E20" s="22"/>
      <c r="F20" s="12"/>
      <c r="G20" s="12"/>
      <c r="H20" s="12"/>
      <c r="I20" s="22"/>
      <c r="J20" s="12"/>
    </row>
    <row r="21" customFormat="false" ht="15" hidden="false" customHeight="false" outlineLevel="0" collapsed="false">
      <c r="A21" s="12"/>
      <c r="B21" s="12"/>
      <c r="C21" s="12"/>
      <c r="D21" s="12"/>
      <c r="E21" s="22"/>
      <c r="F21" s="12"/>
      <c r="G21" s="12"/>
      <c r="H21" s="12"/>
      <c r="I21" s="22"/>
      <c r="J21" s="12"/>
    </row>
    <row r="22" customFormat="false" ht="15" hidden="false" customHeight="false" outlineLevel="0" collapsed="false">
      <c r="A22" s="12"/>
      <c r="B22" s="12"/>
      <c r="C22" s="12"/>
      <c r="D22" s="12"/>
      <c r="E22" s="22"/>
      <c r="F22" s="12"/>
      <c r="G22" s="12"/>
      <c r="H22" s="12"/>
      <c r="I22" s="22"/>
      <c r="J22" s="12"/>
    </row>
    <row r="23" customFormat="false" ht="15" hidden="false" customHeight="false" outlineLevel="0" collapsed="false">
      <c r="A23" s="12"/>
      <c r="B23" s="12"/>
      <c r="C23" s="12"/>
      <c r="D23" s="12"/>
      <c r="E23" s="22"/>
      <c r="F23" s="12"/>
      <c r="G23" s="12"/>
      <c r="H23" s="12"/>
      <c r="I23" s="22"/>
      <c r="J23" s="12"/>
    </row>
    <row r="24" customFormat="false" ht="15" hidden="false" customHeight="false" outlineLevel="0" collapsed="false">
      <c r="A24" s="12"/>
      <c r="B24" s="12"/>
      <c r="C24" s="12"/>
      <c r="D24" s="12"/>
      <c r="E24" s="22"/>
      <c r="F24" s="12"/>
      <c r="G24" s="12"/>
      <c r="H24" s="12"/>
      <c r="I24" s="22"/>
      <c r="J24" s="12"/>
    </row>
    <row r="25" customFormat="false" ht="15" hidden="false" customHeight="false" outlineLevel="0" collapsed="false">
      <c r="A25" s="12"/>
      <c r="B25" s="12"/>
      <c r="C25" s="12"/>
      <c r="D25" s="12"/>
      <c r="E25" s="22"/>
      <c r="F25" s="12"/>
      <c r="G25" s="12"/>
      <c r="H25" s="12"/>
      <c r="I25" s="22"/>
      <c r="J25" s="12"/>
    </row>
    <row r="26" customFormat="false" ht="15" hidden="false" customHeight="false" outlineLevel="0" collapsed="false">
      <c r="A26" s="12"/>
      <c r="B26" s="12"/>
      <c r="C26" s="12"/>
      <c r="D26" s="12"/>
      <c r="E26" s="22"/>
      <c r="F26" s="12"/>
      <c r="G26" s="12"/>
      <c r="H26" s="12"/>
      <c r="I26" s="22"/>
      <c r="J26" s="12"/>
    </row>
    <row r="27" customFormat="false" ht="15" hidden="false" customHeight="false" outlineLevel="0" collapsed="false">
      <c r="A27" s="12"/>
      <c r="B27" s="12"/>
      <c r="C27" s="12"/>
      <c r="D27" s="12"/>
      <c r="E27" s="22"/>
      <c r="F27" s="12"/>
      <c r="G27" s="12"/>
      <c r="H27" s="12"/>
      <c r="I27" s="22"/>
      <c r="J27" s="12"/>
    </row>
    <row r="28" customFormat="false" ht="15" hidden="false" customHeight="false" outlineLevel="0" collapsed="false">
      <c r="A28" s="12"/>
      <c r="B28" s="12"/>
      <c r="C28" s="12"/>
      <c r="D28" s="12"/>
      <c r="E28" s="22"/>
      <c r="F28" s="12"/>
      <c r="G28" s="12"/>
      <c r="H28" s="12"/>
      <c r="I28" s="22"/>
      <c r="J28" s="12"/>
    </row>
    <row r="29" customFormat="false" ht="15" hidden="false" customHeight="false" outlineLevel="0" collapsed="false">
      <c r="A29" s="12"/>
      <c r="B29" s="12"/>
      <c r="C29" s="12"/>
      <c r="D29" s="12"/>
      <c r="E29" s="22"/>
      <c r="F29" s="12"/>
      <c r="G29" s="12"/>
      <c r="H29" s="12"/>
      <c r="I29" s="22"/>
      <c r="J29" s="12"/>
    </row>
    <row r="30" customFormat="false" ht="15" hidden="false" customHeight="false" outlineLevel="0" collapsed="false">
      <c r="A30" s="12"/>
      <c r="B30" s="12"/>
      <c r="C30" s="12"/>
      <c r="D30" s="12"/>
      <c r="E30" s="22"/>
      <c r="F30" s="12"/>
      <c r="G30" s="12"/>
      <c r="H30" s="12"/>
      <c r="I30" s="22"/>
      <c r="J30" s="12"/>
    </row>
    <row r="31" customFormat="false" ht="15" hidden="false" customHeight="false" outlineLevel="0" collapsed="false">
      <c r="A31" s="12"/>
      <c r="B31" s="12"/>
      <c r="C31" s="12"/>
      <c r="D31" s="12"/>
      <c r="E31" s="22"/>
      <c r="F31" s="12"/>
      <c r="G31" s="12"/>
      <c r="H31" s="12"/>
      <c r="I31" s="22"/>
      <c r="J31" s="12"/>
    </row>
    <row r="32" customFormat="false" ht="15" hidden="false" customHeight="false" outlineLevel="0" collapsed="false">
      <c r="A32" s="12"/>
      <c r="B32" s="12"/>
      <c r="C32" s="12"/>
      <c r="D32" s="12"/>
      <c r="E32" s="22"/>
      <c r="F32" s="12"/>
      <c r="G32" s="12"/>
      <c r="H32" s="12"/>
      <c r="I32" s="22"/>
      <c r="J32" s="12"/>
    </row>
    <row r="33" customFormat="false" ht="15" hidden="false" customHeight="false" outlineLevel="0" collapsed="false">
      <c r="A33" s="12"/>
      <c r="B33" s="12"/>
      <c r="C33" s="12"/>
      <c r="D33" s="12"/>
      <c r="E33" s="22"/>
      <c r="F33" s="12"/>
      <c r="G33" s="12"/>
      <c r="H33" s="12"/>
      <c r="I33" s="22"/>
      <c r="J33" s="12"/>
    </row>
    <row r="34" customFormat="false" ht="15" hidden="false" customHeight="false" outlineLevel="0" collapsed="false">
      <c r="A34" s="12"/>
      <c r="B34" s="12"/>
      <c r="C34" s="12"/>
      <c r="D34" s="12"/>
      <c r="E34" s="22"/>
      <c r="F34" s="12"/>
      <c r="G34" s="12"/>
      <c r="H34" s="12"/>
      <c r="I34" s="22"/>
      <c r="J34" s="12"/>
    </row>
    <row r="35" customFormat="false" ht="15" hidden="false" customHeight="false" outlineLevel="0" collapsed="false">
      <c r="A35" s="12"/>
      <c r="B35" s="12"/>
      <c r="C35" s="12"/>
      <c r="D35" s="12"/>
      <c r="E35" s="22"/>
      <c r="F35" s="12"/>
      <c r="G35" s="12"/>
      <c r="H35" s="12"/>
      <c r="I35" s="22"/>
      <c r="J35" s="12"/>
    </row>
    <row r="36" customFormat="false" ht="15" hidden="false" customHeight="false" outlineLevel="0" collapsed="false">
      <c r="A36" s="12"/>
      <c r="B36" s="12"/>
      <c r="C36" s="12"/>
      <c r="D36" s="12"/>
      <c r="E36" s="22"/>
      <c r="F36" s="12"/>
      <c r="G36" s="12"/>
      <c r="H36" s="12"/>
      <c r="I36" s="22"/>
      <c r="J36" s="12"/>
    </row>
    <row r="37" customFormat="false" ht="15" hidden="false" customHeight="false" outlineLevel="0" collapsed="false">
      <c r="A37" s="12"/>
      <c r="B37" s="12"/>
      <c r="C37" s="12"/>
      <c r="D37" s="12"/>
      <c r="E37" s="22"/>
      <c r="F37" s="12"/>
      <c r="G37" s="12"/>
      <c r="H37" s="12"/>
      <c r="I37" s="22"/>
      <c r="J37" s="12"/>
    </row>
    <row r="38" customFormat="false" ht="15" hidden="false" customHeight="false" outlineLevel="0" collapsed="false">
      <c r="A38" s="12"/>
      <c r="B38" s="12"/>
      <c r="C38" s="12"/>
      <c r="D38" s="12"/>
      <c r="E38" s="22"/>
      <c r="F38" s="12"/>
      <c r="G38" s="12"/>
      <c r="H38" s="12"/>
      <c r="I38" s="22"/>
      <c r="J38" s="12"/>
    </row>
    <row r="39" customFormat="false" ht="15" hidden="false" customHeight="false" outlineLevel="0" collapsed="false">
      <c r="A39" s="12"/>
      <c r="B39" s="12"/>
      <c r="C39" s="12"/>
      <c r="D39" s="12"/>
      <c r="E39" s="22"/>
      <c r="F39" s="12"/>
      <c r="G39" s="12"/>
      <c r="H39" s="12"/>
      <c r="I39" s="22"/>
      <c r="J39" s="12"/>
    </row>
    <row r="40" customFormat="false" ht="15" hidden="false" customHeight="false" outlineLevel="0" collapsed="false">
      <c r="A40" s="12"/>
      <c r="B40" s="12"/>
      <c r="C40" s="12"/>
      <c r="D40" s="12"/>
      <c r="E40" s="22"/>
      <c r="F40" s="12"/>
      <c r="G40" s="12"/>
      <c r="H40" s="12"/>
      <c r="I40" s="22"/>
      <c r="J40" s="12"/>
    </row>
    <row r="41" customFormat="false" ht="15" hidden="false" customHeight="false" outlineLevel="0" collapsed="false">
      <c r="A41" s="12"/>
      <c r="B41" s="12"/>
      <c r="C41" s="12"/>
      <c r="D41" s="12"/>
      <c r="E41" s="22"/>
      <c r="F41" s="12"/>
      <c r="G41" s="12"/>
      <c r="H41" s="12"/>
      <c r="I41" s="22"/>
      <c r="J41" s="12"/>
    </row>
    <row r="42" customFormat="false" ht="15" hidden="false" customHeight="false" outlineLevel="0" collapsed="false">
      <c r="A42" s="12"/>
      <c r="B42" s="12"/>
      <c r="C42" s="12"/>
      <c r="D42" s="12"/>
      <c r="E42" s="22"/>
      <c r="F42" s="12"/>
      <c r="G42" s="12"/>
      <c r="H42" s="12"/>
      <c r="I42" s="22"/>
      <c r="J42" s="12"/>
    </row>
    <row r="43" customFormat="false" ht="15" hidden="false" customHeight="false" outlineLevel="0" collapsed="false">
      <c r="A43" s="12"/>
      <c r="B43" s="12"/>
      <c r="C43" s="12"/>
      <c r="D43" s="12"/>
      <c r="E43" s="22"/>
      <c r="F43" s="12"/>
      <c r="G43" s="12"/>
      <c r="H43" s="12"/>
      <c r="I43" s="22"/>
      <c r="J43" s="12"/>
    </row>
    <row r="44" customFormat="false" ht="15" hidden="false" customHeight="false" outlineLevel="0" collapsed="false">
      <c r="A44" s="12"/>
      <c r="B44" s="12"/>
      <c r="C44" s="12"/>
      <c r="D44" s="12"/>
      <c r="E44" s="22"/>
      <c r="F44" s="12"/>
      <c r="G44" s="12"/>
      <c r="H44" s="12"/>
      <c r="I44" s="22"/>
      <c r="J44" s="12"/>
    </row>
    <row r="45" customFormat="false" ht="15" hidden="false" customHeight="false" outlineLevel="0" collapsed="false">
      <c r="A45" s="12"/>
      <c r="B45" s="12"/>
      <c r="C45" s="12"/>
      <c r="D45" s="12"/>
      <c r="E45" s="22"/>
      <c r="F45" s="12"/>
      <c r="G45" s="12"/>
      <c r="H45" s="12"/>
      <c r="I45" s="22"/>
      <c r="J45" s="12"/>
    </row>
    <row r="46" customFormat="false" ht="15" hidden="false" customHeight="false" outlineLevel="0" collapsed="false">
      <c r="A46" s="12"/>
      <c r="B46" s="12"/>
      <c r="C46" s="12"/>
      <c r="D46" s="12"/>
      <c r="E46" s="22"/>
      <c r="F46" s="12"/>
      <c r="G46" s="12"/>
      <c r="H46" s="12"/>
      <c r="I46" s="22"/>
      <c r="J46" s="12"/>
    </row>
    <row r="47" customFormat="false" ht="15" hidden="false" customHeight="false" outlineLevel="0" collapsed="false">
      <c r="A47" s="12"/>
      <c r="B47" s="12"/>
      <c r="C47" s="12"/>
      <c r="D47" s="12"/>
      <c r="E47" s="22"/>
      <c r="F47" s="12"/>
      <c r="G47" s="12"/>
      <c r="H47" s="12"/>
      <c r="I47" s="22"/>
      <c r="J47" s="12"/>
    </row>
    <row r="48" customFormat="false" ht="15" hidden="false" customHeight="false" outlineLevel="0" collapsed="false">
      <c r="A48" s="12"/>
      <c r="B48" s="12"/>
      <c r="C48" s="12"/>
      <c r="D48" s="12"/>
      <c r="E48" s="22"/>
      <c r="F48" s="12"/>
      <c r="G48" s="12"/>
      <c r="H48" s="12"/>
      <c r="I48" s="22"/>
      <c r="J48" s="12"/>
    </row>
    <row r="49" customFormat="false" ht="15" hidden="false" customHeight="false" outlineLevel="0" collapsed="false">
      <c r="A49" s="12"/>
      <c r="B49" s="12"/>
      <c r="C49" s="12"/>
      <c r="D49" s="12"/>
      <c r="E49" s="22"/>
      <c r="F49" s="12"/>
      <c r="G49" s="12"/>
      <c r="H49" s="12"/>
      <c r="I49" s="22"/>
      <c r="J49" s="12"/>
    </row>
    <row r="50" customFormat="false" ht="15" hidden="false" customHeight="false" outlineLevel="0" collapsed="false">
      <c r="A50" s="12"/>
      <c r="B50" s="12"/>
      <c r="C50" s="12"/>
      <c r="D50" s="12"/>
      <c r="E50" s="22"/>
      <c r="F50" s="12"/>
      <c r="G50" s="12"/>
      <c r="H50" s="12"/>
      <c r="I50" s="22"/>
      <c r="J50" s="12"/>
    </row>
    <row r="51" customFormat="false" ht="15" hidden="false" customHeight="false" outlineLevel="0" collapsed="false">
      <c r="A51" s="12"/>
      <c r="B51" s="12"/>
      <c r="C51" s="12"/>
      <c r="D51" s="12"/>
      <c r="E51" s="22"/>
      <c r="F51" s="12"/>
      <c r="G51" s="12"/>
      <c r="H51" s="12"/>
      <c r="I51" s="22"/>
      <c r="J51" s="12"/>
    </row>
    <row r="52" customFormat="false" ht="15" hidden="false" customHeight="false" outlineLevel="0" collapsed="false">
      <c r="A52" s="12"/>
      <c r="B52" s="12"/>
      <c r="C52" s="12"/>
      <c r="D52" s="12"/>
      <c r="E52" s="22"/>
      <c r="F52" s="12"/>
      <c r="G52" s="12"/>
      <c r="H52" s="12"/>
      <c r="I52" s="22"/>
      <c r="J52" s="12"/>
    </row>
    <row r="53" customFormat="false" ht="15" hidden="false" customHeight="false" outlineLevel="0" collapsed="false">
      <c r="A53" s="12"/>
      <c r="B53" s="12"/>
      <c r="C53" s="12"/>
      <c r="D53" s="12"/>
      <c r="E53" s="22"/>
      <c r="F53" s="12"/>
      <c r="G53" s="12"/>
      <c r="H53" s="12"/>
      <c r="I53" s="22"/>
      <c r="J53" s="12"/>
    </row>
    <row r="54" customFormat="false" ht="15" hidden="false" customHeight="false" outlineLevel="0" collapsed="false">
      <c r="A54" s="12"/>
      <c r="B54" s="12"/>
      <c r="C54" s="12"/>
      <c r="D54" s="12"/>
      <c r="E54" s="22"/>
      <c r="F54" s="12"/>
      <c r="G54" s="12"/>
      <c r="H54" s="12"/>
      <c r="I54" s="22"/>
      <c r="J54" s="12"/>
    </row>
    <row r="55" customFormat="false" ht="15" hidden="false" customHeight="false" outlineLevel="0" collapsed="false">
      <c r="A55" s="12"/>
      <c r="B55" s="12"/>
      <c r="C55" s="12"/>
      <c r="D55" s="12"/>
      <c r="E55" s="22"/>
      <c r="F55" s="12"/>
      <c r="G55" s="12"/>
      <c r="H55" s="12"/>
      <c r="I55" s="22"/>
      <c r="J55" s="12"/>
    </row>
    <row r="56" customFormat="false" ht="15" hidden="false" customHeight="false" outlineLevel="0" collapsed="false">
      <c r="A56" s="12"/>
      <c r="B56" s="12"/>
      <c r="C56" s="12"/>
      <c r="D56" s="12"/>
      <c r="E56" s="22"/>
      <c r="F56" s="12"/>
      <c r="G56" s="12"/>
      <c r="H56" s="12"/>
      <c r="I56" s="22"/>
      <c r="J56" s="12"/>
    </row>
    <row r="57" customFormat="false" ht="15" hidden="false" customHeight="false" outlineLevel="0" collapsed="false">
      <c r="A57" s="12"/>
      <c r="B57" s="12"/>
      <c r="C57" s="12"/>
      <c r="D57" s="12"/>
      <c r="E57" s="22"/>
      <c r="F57" s="12"/>
      <c r="G57" s="12"/>
      <c r="H57" s="12"/>
      <c r="I57" s="22"/>
      <c r="J57" s="12"/>
    </row>
    <row r="58" customFormat="false" ht="15" hidden="false" customHeight="false" outlineLevel="0" collapsed="false">
      <c r="A58" s="12"/>
      <c r="B58" s="12"/>
      <c r="C58" s="12"/>
      <c r="D58" s="12"/>
      <c r="E58" s="22"/>
      <c r="F58" s="12"/>
      <c r="G58" s="12"/>
      <c r="H58" s="12"/>
      <c r="I58" s="22"/>
      <c r="J58" s="12"/>
    </row>
    <row r="59" customFormat="false" ht="15" hidden="false" customHeight="false" outlineLevel="0" collapsed="false">
      <c r="A59" s="12"/>
      <c r="B59" s="12"/>
      <c r="C59" s="12"/>
      <c r="D59" s="12"/>
      <c r="E59" s="22"/>
      <c r="F59" s="12"/>
      <c r="G59" s="12"/>
      <c r="H59" s="12"/>
      <c r="I59" s="22"/>
      <c r="J59" s="12"/>
    </row>
    <row r="60" customFormat="false" ht="15" hidden="false" customHeight="false" outlineLevel="0" collapsed="false">
      <c r="A60" s="12"/>
      <c r="B60" s="12"/>
      <c r="C60" s="12"/>
      <c r="D60" s="12"/>
      <c r="E60" s="22"/>
      <c r="F60" s="12"/>
      <c r="G60" s="12"/>
      <c r="H60" s="12"/>
      <c r="I60" s="22"/>
      <c r="J60" s="12"/>
    </row>
    <row r="61" customFormat="false" ht="15" hidden="false" customHeight="false" outlineLevel="0" collapsed="false">
      <c r="A61" s="12"/>
      <c r="B61" s="12"/>
      <c r="C61" s="12"/>
      <c r="D61" s="12"/>
      <c r="E61" s="22"/>
      <c r="F61" s="12"/>
      <c r="G61" s="12"/>
      <c r="H61" s="12"/>
      <c r="I61" s="22"/>
      <c r="J61" s="12"/>
    </row>
    <row r="62" customFormat="false" ht="15" hidden="false" customHeight="false" outlineLevel="0" collapsed="false">
      <c r="A62" s="12"/>
      <c r="B62" s="12"/>
      <c r="C62" s="12"/>
      <c r="D62" s="12"/>
      <c r="E62" s="22"/>
      <c r="F62" s="12"/>
      <c r="G62" s="12"/>
      <c r="H62" s="12"/>
      <c r="I62" s="22"/>
      <c r="J62" s="12"/>
    </row>
    <row r="63" customFormat="false" ht="15" hidden="false" customHeight="false" outlineLevel="0" collapsed="false">
      <c r="A63" s="12"/>
      <c r="B63" s="12"/>
      <c r="C63" s="12"/>
      <c r="D63" s="12"/>
      <c r="E63" s="22"/>
      <c r="F63" s="12"/>
      <c r="G63" s="12"/>
      <c r="H63" s="12"/>
      <c r="I63" s="22"/>
      <c r="J63" s="12"/>
    </row>
    <row r="64" customFormat="false" ht="15" hidden="false" customHeight="false" outlineLevel="0" collapsed="false">
      <c r="A64" s="12"/>
      <c r="B64" s="12"/>
      <c r="C64" s="12"/>
      <c r="D64" s="12"/>
      <c r="E64" s="22"/>
      <c r="F64" s="12"/>
      <c r="G64" s="12"/>
      <c r="H64" s="12"/>
      <c r="I64" s="22"/>
      <c r="J64" s="12"/>
    </row>
    <row r="65" customFormat="false" ht="15" hidden="false" customHeight="false" outlineLevel="0" collapsed="false">
      <c r="A65" s="12"/>
      <c r="B65" s="12"/>
      <c r="C65" s="12"/>
      <c r="D65" s="12"/>
      <c r="E65" s="22"/>
      <c r="F65" s="12"/>
      <c r="G65" s="12"/>
      <c r="H65" s="12"/>
      <c r="I65" s="22"/>
      <c r="J65" s="12"/>
    </row>
    <row r="66" customFormat="false" ht="15" hidden="false" customHeight="false" outlineLevel="0" collapsed="false">
      <c r="A66" s="12"/>
      <c r="B66" s="12"/>
      <c r="C66" s="12"/>
      <c r="D66" s="12"/>
      <c r="E66" s="22"/>
      <c r="F66" s="12"/>
      <c r="G66" s="12"/>
      <c r="H66" s="12"/>
      <c r="I66" s="22"/>
      <c r="J66" s="12"/>
    </row>
    <row r="67" customFormat="false" ht="15" hidden="false" customHeight="false" outlineLevel="0" collapsed="false">
      <c r="A67" s="12"/>
      <c r="B67" s="12"/>
      <c r="C67" s="12"/>
      <c r="D67" s="12"/>
      <c r="E67" s="22"/>
      <c r="F67" s="12"/>
      <c r="G67" s="12"/>
      <c r="H67" s="12"/>
      <c r="I67" s="22"/>
      <c r="J67" s="12"/>
    </row>
    <row r="68" customFormat="false" ht="15" hidden="false" customHeight="false" outlineLevel="0" collapsed="false">
      <c r="A68" s="12"/>
      <c r="B68" s="12"/>
      <c r="C68" s="12"/>
      <c r="D68" s="12"/>
      <c r="E68" s="22"/>
      <c r="F68" s="12"/>
      <c r="G68" s="12"/>
      <c r="H68" s="12"/>
      <c r="I68" s="22"/>
      <c r="J68" s="12"/>
    </row>
    <row r="69" customFormat="false" ht="15" hidden="false" customHeight="false" outlineLevel="0" collapsed="false">
      <c r="A69" s="12"/>
      <c r="B69" s="12"/>
      <c r="C69" s="12"/>
      <c r="D69" s="12"/>
      <c r="E69" s="22"/>
      <c r="F69" s="12"/>
      <c r="G69" s="12"/>
      <c r="H69" s="12"/>
      <c r="I69" s="22"/>
      <c r="J69" s="12"/>
    </row>
    <row r="70" customFormat="false" ht="15" hidden="false" customHeight="false" outlineLevel="0" collapsed="false">
      <c r="A70" s="12"/>
      <c r="B70" s="12"/>
      <c r="C70" s="12"/>
      <c r="D70" s="12"/>
      <c r="E70" s="22"/>
      <c r="F70" s="12"/>
      <c r="G70" s="12"/>
      <c r="H70" s="12"/>
      <c r="I70" s="22"/>
      <c r="J70" s="12"/>
    </row>
    <row r="71" customFormat="false" ht="15" hidden="false" customHeight="false" outlineLevel="0" collapsed="false">
      <c r="A71" s="12"/>
      <c r="B71" s="12"/>
      <c r="C71" s="12"/>
      <c r="D71" s="12"/>
      <c r="E71" s="22"/>
      <c r="F71" s="12"/>
      <c r="G71" s="12"/>
      <c r="H71" s="12"/>
      <c r="I71" s="22"/>
      <c r="J71" s="12"/>
    </row>
    <row r="72" customFormat="false" ht="15" hidden="false" customHeight="false" outlineLevel="0" collapsed="false">
      <c r="A72" s="12"/>
      <c r="B72" s="12"/>
      <c r="C72" s="12"/>
      <c r="D72" s="12"/>
      <c r="E72" s="22"/>
      <c r="F72" s="12"/>
      <c r="G72" s="12"/>
      <c r="H72" s="12"/>
      <c r="I72" s="22"/>
      <c r="J72" s="12"/>
    </row>
    <row r="73" customFormat="false" ht="15" hidden="false" customHeight="false" outlineLevel="0" collapsed="false">
      <c r="A73" s="12"/>
      <c r="B73" s="12"/>
      <c r="C73" s="12"/>
      <c r="D73" s="12"/>
      <c r="E73" s="22"/>
      <c r="F73" s="12"/>
      <c r="G73" s="12"/>
      <c r="H73" s="12"/>
      <c r="I73" s="22"/>
      <c r="J73" s="12"/>
    </row>
    <row r="74" customFormat="false" ht="15" hidden="false" customHeight="false" outlineLevel="0" collapsed="false">
      <c r="A74" s="12"/>
      <c r="B74" s="12"/>
      <c r="C74" s="12"/>
      <c r="D74" s="12"/>
      <c r="E74" s="22"/>
      <c r="F74" s="12"/>
      <c r="G74" s="12"/>
      <c r="H74" s="12"/>
      <c r="I74" s="22"/>
      <c r="J74" s="12"/>
    </row>
    <row r="75" customFormat="false" ht="15" hidden="false" customHeight="false" outlineLevel="0" collapsed="false">
      <c r="A75" s="12"/>
      <c r="B75" s="12"/>
      <c r="C75" s="12"/>
      <c r="D75" s="12"/>
      <c r="E75" s="22"/>
      <c r="F75" s="12"/>
      <c r="G75" s="12"/>
      <c r="H75" s="12"/>
      <c r="I75" s="22"/>
      <c r="J75" s="12"/>
    </row>
    <row r="76" customFormat="false" ht="15" hidden="false" customHeight="false" outlineLevel="0" collapsed="false">
      <c r="A76" s="12"/>
      <c r="B76" s="12"/>
      <c r="C76" s="12"/>
      <c r="D76" s="12"/>
      <c r="E76" s="22"/>
      <c r="F76" s="12"/>
      <c r="G76" s="12"/>
      <c r="H76" s="12"/>
      <c r="I76" s="22"/>
      <c r="J76" s="12"/>
    </row>
    <row r="77" customFormat="false" ht="15" hidden="false" customHeight="false" outlineLevel="0" collapsed="false">
      <c r="A77" s="12"/>
      <c r="B77" s="12"/>
      <c r="C77" s="12"/>
      <c r="D77" s="12"/>
      <c r="E77" s="22"/>
      <c r="F77" s="12"/>
      <c r="G77" s="12"/>
      <c r="H77" s="12"/>
      <c r="I77" s="22"/>
      <c r="J77" s="12"/>
    </row>
    <row r="78" customFormat="false" ht="15" hidden="false" customHeight="false" outlineLevel="0" collapsed="false">
      <c r="A78" s="12"/>
      <c r="B78" s="12"/>
      <c r="C78" s="12"/>
      <c r="D78" s="12"/>
      <c r="E78" s="22"/>
      <c r="F78" s="12"/>
      <c r="G78" s="12"/>
      <c r="H78" s="12"/>
      <c r="I78" s="22"/>
      <c r="J78" s="12"/>
    </row>
    <row r="79" customFormat="false" ht="15" hidden="false" customHeight="false" outlineLevel="0" collapsed="false">
      <c r="A79" s="12"/>
      <c r="B79" s="12"/>
      <c r="C79" s="12"/>
      <c r="D79" s="12"/>
      <c r="E79" s="22"/>
      <c r="F79" s="12"/>
      <c r="G79" s="12"/>
      <c r="H79" s="12"/>
      <c r="I79" s="22"/>
      <c r="J79" s="12"/>
    </row>
    <row r="80" customFormat="false" ht="15" hidden="false" customHeight="false" outlineLevel="0" collapsed="false">
      <c r="A80" s="12"/>
      <c r="B80" s="12"/>
      <c r="C80" s="12"/>
      <c r="D80" s="12"/>
      <c r="E80" s="22"/>
      <c r="F80" s="12"/>
      <c r="G80" s="12"/>
      <c r="H80" s="12"/>
      <c r="I80" s="22"/>
      <c r="J80" s="12"/>
    </row>
    <row r="81" customFormat="false" ht="15" hidden="false" customHeight="false" outlineLevel="0" collapsed="false">
      <c r="A81" s="12"/>
      <c r="B81" s="12"/>
      <c r="C81" s="12"/>
      <c r="D81" s="12"/>
      <c r="E81" s="22"/>
      <c r="F81" s="12"/>
      <c r="G81" s="12"/>
      <c r="H81" s="12"/>
      <c r="I81" s="22"/>
      <c r="J81" s="12"/>
    </row>
    <row r="82" customFormat="false" ht="15" hidden="false" customHeight="false" outlineLevel="0" collapsed="false">
      <c r="A82" s="12"/>
      <c r="B82" s="12"/>
      <c r="C82" s="12"/>
      <c r="D82" s="12"/>
      <c r="E82" s="22"/>
      <c r="F82" s="12"/>
      <c r="G82" s="12"/>
      <c r="H82" s="12"/>
      <c r="I82" s="22"/>
      <c r="J82" s="12"/>
    </row>
    <row r="83" customFormat="false" ht="15" hidden="false" customHeight="false" outlineLevel="0" collapsed="false">
      <c r="A83" s="12"/>
      <c r="B83" s="12"/>
      <c r="C83" s="12"/>
      <c r="D83" s="12"/>
      <c r="E83" s="22"/>
      <c r="F83" s="12"/>
      <c r="G83" s="12"/>
      <c r="H83" s="12"/>
      <c r="I83" s="22"/>
      <c r="J83" s="12"/>
    </row>
    <row r="84" customFormat="false" ht="15" hidden="false" customHeight="false" outlineLevel="0" collapsed="false">
      <c r="A84" s="12"/>
      <c r="B84" s="12"/>
      <c r="C84" s="12"/>
      <c r="D84" s="12"/>
      <c r="E84" s="22"/>
      <c r="F84" s="12"/>
      <c r="G84" s="12"/>
      <c r="H84" s="12"/>
      <c r="I84" s="22"/>
      <c r="J84" s="12"/>
    </row>
    <row r="85" customFormat="false" ht="15" hidden="false" customHeight="false" outlineLevel="0" collapsed="false">
      <c r="A85" s="12"/>
      <c r="B85" s="12"/>
      <c r="C85" s="12"/>
      <c r="D85" s="12"/>
      <c r="E85" s="22"/>
      <c r="F85" s="12"/>
      <c r="G85" s="12"/>
      <c r="H85" s="12"/>
      <c r="I85" s="22"/>
      <c r="J85" s="12"/>
    </row>
    <row r="86" customFormat="false" ht="15" hidden="false" customHeight="false" outlineLevel="0" collapsed="false">
      <c r="A86" s="12"/>
      <c r="B86" s="12"/>
      <c r="C86" s="12"/>
      <c r="D86" s="12"/>
      <c r="E86" s="22"/>
      <c r="F86" s="12"/>
      <c r="G86" s="12"/>
      <c r="H86" s="12"/>
      <c r="I86" s="22"/>
      <c r="J86" s="12"/>
    </row>
    <row r="87" customFormat="false" ht="15" hidden="false" customHeight="false" outlineLevel="0" collapsed="false">
      <c r="A87" s="12"/>
      <c r="B87" s="12"/>
      <c r="C87" s="12"/>
      <c r="D87" s="12"/>
      <c r="E87" s="22"/>
      <c r="F87" s="12"/>
      <c r="G87" s="12"/>
      <c r="H87" s="12"/>
      <c r="I87" s="22"/>
      <c r="J87" s="12"/>
    </row>
    <row r="88" customFormat="false" ht="15" hidden="false" customHeight="false" outlineLevel="0" collapsed="false">
      <c r="A88" s="12"/>
      <c r="B88" s="12"/>
      <c r="C88" s="12"/>
      <c r="D88" s="12"/>
      <c r="E88" s="22"/>
      <c r="F88" s="12"/>
      <c r="G88" s="12"/>
      <c r="H88" s="12"/>
      <c r="I88" s="22"/>
      <c r="J88" s="12"/>
    </row>
    <row r="89" customFormat="false" ht="15" hidden="false" customHeight="false" outlineLevel="0" collapsed="false">
      <c r="A89" s="12"/>
      <c r="B89" s="12"/>
      <c r="C89" s="12"/>
      <c r="D89" s="12"/>
      <c r="E89" s="22"/>
      <c r="F89" s="12"/>
      <c r="G89" s="12"/>
      <c r="H89" s="12"/>
      <c r="I89" s="22"/>
      <c r="J89" s="12"/>
    </row>
    <row r="90" customFormat="false" ht="15" hidden="false" customHeight="false" outlineLevel="0" collapsed="false">
      <c r="A90" s="12"/>
      <c r="B90" s="12"/>
      <c r="C90" s="12"/>
      <c r="D90" s="12"/>
      <c r="E90" s="22"/>
      <c r="F90" s="12"/>
      <c r="G90" s="12"/>
      <c r="H90" s="12"/>
      <c r="I90" s="22"/>
      <c r="J90" s="12"/>
    </row>
    <row r="91" customFormat="false" ht="15" hidden="false" customHeight="false" outlineLevel="0" collapsed="false">
      <c r="A91" s="12"/>
      <c r="B91" s="12"/>
      <c r="C91" s="12"/>
      <c r="D91" s="12"/>
      <c r="E91" s="22"/>
      <c r="F91" s="12"/>
      <c r="G91" s="12"/>
      <c r="H91" s="12"/>
      <c r="I91" s="22"/>
      <c r="J91" s="12"/>
    </row>
    <row r="92" customFormat="false" ht="15" hidden="false" customHeight="false" outlineLevel="0" collapsed="false">
      <c r="A92" s="12"/>
      <c r="B92" s="12"/>
      <c r="C92" s="12"/>
      <c r="D92" s="12"/>
      <c r="E92" s="22"/>
      <c r="F92" s="12"/>
      <c r="G92" s="12"/>
      <c r="H92" s="12"/>
      <c r="I92" s="22"/>
      <c r="J92" s="12"/>
    </row>
    <row r="93" customFormat="false" ht="15" hidden="false" customHeight="false" outlineLevel="0" collapsed="false">
      <c r="A93" s="12"/>
      <c r="B93" s="12"/>
      <c r="C93" s="12"/>
      <c r="D93" s="12"/>
      <c r="E93" s="22"/>
      <c r="F93" s="12"/>
      <c r="G93" s="12"/>
      <c r="H93" s="12"/>
      <c r="I93" s="22"/>
      <c r="J93" s="12"/>
    </row>
    <row r="94" customFormat="false" ht="15" hidden="false" customHeight="false" outlineLevel="0" collapsed="false">
      <c r="A94" s="12"/>
      <c r="B94" s="12"/>
      <c r="C94" s="12"/>
      <c r="D94" s="12"/>
      <c r="E94" s="22"/>
      <c r="F94" s="12"/>
      <c r="G94" s="12"/>
      <c r="H94" s="12"/>
      <c r="I94" s="22"/>
      <c r="J94" s="12"/>
    </row>
    <row r="95" customFormat="false" ht="15" hidden="false" customHeight="false" outlineLevel="0" collapsed="false">
      <c r="A95" s="12"/>
      <c r="B95" s="12"/>
      <c r="C95" s="12"/>
      <c r="D95" s="12"/>
      <c r="E95" s="22"/>
      <c r="F95" s="12"/>
      <c r="G95" s="12"/>
      <c r="H95" s="12"/>
      <c r="I95" s="22"/>
      <c r="J95" s="12"/>
    </row>
    <row r="96" customFormat="false" ht="15" hidden="false" customHeight="false" outlineLevel="0" collapsed="false">
      <c r="A96" s="12"/>
      <c r="B96" s="12"/>
      <c r="C96" s="12"/>
      <c r="D96" s="12"/>
      <c r="E96" s="22"/>
      <c r="F96" s="12"/>
      <c r="G96" s="12"/>
      <c r="H96" s="12"/>
      <c r="I96" s="22"/>
      <c r="J96" s="12"/>
    </row>
    <row r="97" customFormat="false" ht="15" hidden="false" customHeight="false" outlineLevel="0" collapsed="false">
      <c r="A97" s="12"/>
      <c r="B97" s="12"/>
      <c r="C97" s="12"/>
      <c r="D97" s="12"/>
      <c r="E97" s="22"/>
      <c r="F97" s="12"/>
      <c r="G97" s="12"/>
      <c r="H97" s="12"/>
      <c r="I97" s="22"/>
      <c r="J97" s="12"/>
    </row>
    <row r="98" customFormat="false" ht="15" hidden="false" customHeight="false" outlineLevel="0" collapsed="false">
      <c r="A98" s="12"/>
      <c r="B98" s="12"/>
      <c r="C98" s="12"/>
      <c r="D98" s="12"/>
      <c r="E98" s="22"/>
      <c r="F98" s="12"/>
      <c r="G98" s="12"/>
      <c r="H98" s="12"/>
      <c r="I98" s="22"/>
      <c r="J98" s="12"/>
    </row>
    <row r="99" customFormat="false" ht="15" hidden="false" customHeight="false" outlineLevel="0" collapsed="false">
      <c r="A99" s="12"/>
      <c r="B99" s="12"/>
      <c r="C99" s="12"/>
      <c r="D99" s="12"/>
      <c r="E99" s="22"/>
      <c r="F99" s="12"/>
      <c r="G99" s="12"/>
      <c r="H99" s="12"/>
      <c r="I99" s="22"/>
      <c r="J99" s="12"/>
    </row>
    <row r="100" customFormat="false" ht="15" hidden="false" customHeight="false" outlineLevel="0" collapsed="false">
      <c r="A100" s="12"/>
      <c r="B100" s="12"/>
      <c r="C100" s="12"/>
      <c r="D100" s="12"/>
      <c r="E100" s="22"/>
      <c r="F100" s="12"/>
      <c r="G100" s="12"/>
      <c r="H100" s="12"/>
      <c r="I100" s="22"/>
      <c r="J100" s="12"/>
    </row>
    <row r="101" customFormat="false" ht="15" hidden="false" customHeight="false" outlineLevel="0" collapsed="false">
      <c r="A101" s="12"/>
      <c r="B101" s="12"/>
      <c r="C101" s="12"/>
      <c r="D101" s="12"/>
      <c r="E101" s="22"/>
      <c r="F101" s="12"/>
      <c r="G101" s="12"/>
      <c r="H101" s="12"/>
      <c r="I101" s="22"/>
      <c r="J101" s="12"/>
    </row>
    <row r="102" customFormat="false" ht="15" hidden="false" customHeight="false" outlineLevel="0" collapsed="false">
      <c r="A102" s="12"/>
      <c r="B102" s="12"/>
      <c r="C102" s="12"/>
      <c r="D102" s="12"/>
      <c r="E102" s="22"/>
      <c r="F102" s="12"/>
      <c r="G102" s="12"/>
      <c r="H102" s="12"/>
      <c r="I102" s="22"/>
      <c r="J102" s="12"/>
    </row>
    <row r="103" customFormat="false" ht="15" hidden="false" customHeight="false" outlineLevel="0" collapsed="false">
      <c r="A103" s="12"/>
      <c r="B103" s="12"/>
      <c r="C103" s="12"/>
      <c r="D103" s="12"/>
      <c r="E103" s="22"/>
      <c r="F103" s="12"/>
      <c r="G103" s="12"/>
      <c r="H103" s="12"/>
      <c r="I103" s="22"/>
      <c r="J103" s="12"/>
    </row>
    <row r="104" customFormat="false" ht="15" hidden="false" customHeight="false" outlineLevel="0" collapsed="false">
      <c r="A104" s="12"/>
      <c r="B104" s="12"/>
      <c r="C104" s="12"/>
      <c r="D104" s="12"/>
      <c r="E104" s="22"/>
      <c r="F104" s="12"/>
      <c r="G104" s="12"/>
      <c r="H104" s="12"/>
      <c r="I104" s="22"/>
      <c r="J104" s="12"/>
    </row>
    <row r="105" customFormat="false" ht="15" hidden="false" customHeight="false" outlineLevel="0" collapsed="false">
      <c r="A105" s="12"/>
      <c r="B105" s="12"/>
      <c r="C105" s="12"/>
      <c r="D105" s="12"/>
      <c r="E105" s="22"/>
      <c r="F105" s="12"/>
      <c r="G105" s="12"/>
      <c r="H105" s="12"/>
      <c r="I105" s="22"/>
      <c r="J105" s="12"/>
    </row>
  </sheetData>
  <mergeCells count="2">
    <mergeCell ref="A2:J2"/>
    <mergeCell ref="A3:J3"/>
  </mergeCells>
  <conditionalFormatting sqref="F6:F105">
    <cfRule type="cellIs" priority="2" operator="equal" aboveAverage="0" equalAverage="0" bottom="0" percent="0" rank="0" text="" dxfId="13">
      <formula>"Verified with issuer"</formula>
    </cfRule>
    <cfRule type="cellIs" priority="3" operator="equal" aboveAverage="0" equalAverage="0" bottom="0" percent="0" rank="0" text="" dxfId="2">
      <formula>"Pending"</formula>
    </cfRule>
    <cfRule type="cellIs" priority="4" operator="equal" aboveAverage="0" equalAverage="0" bottom="0" percent="0" rank="0" text="" dxfId="14">
      <formula>"Failed check"</formula>
    </cfRule>
    <cfRule type="cellIs" priority="5" operator="equal" aboveAverage="0" equalAverage="0" bottom="0" percent="0" rank="0" text="" dxfId="15">
      <formula>"Internal record (no external issuer)"</formula>
    </cfRule>
  </conditionalFormatting>
  <dataValidations count="4">
    <dataValidation allowBlank="true" errorStyle="stop" operator="between" showDropDown="false" showErrorMessage="false" showInputMessage="false" sqref="A6:A105" type="list">
      <formula1>Register!$A$6:$A$45</formula1>
      <formula2>0</formula2>
    </dataValidation>
    <dataValidation allowBlank="true" errorStyle="stop" operator="between" showDropDown="false" showErrorMessage="false" showInputMessage="false" sqref="B6:B105" type="list">
      <formula1>Register!$C$5:$R$5</formula1>
      <formula2>0</formula2>
    </dataValidation>
    <dataValidation allowBlank="true" errorStyle="stop" operator="between" showDropDown="false" showErrorMessage="false" showInputMessage="false" sqref="F6:F105" type="list">
      <formula1>Lists!$C$4:$C$7</formula1>
      <formula2>0</formula2>
    </dataValidation>
    <dataValidation allowBlank="true" errorStyle="stop" operator="between" showDropDown="false" showErrorMessage="false" showInputMessage="false" sqref="G6:G105" type="list">
      <formula1>Lists!$D$4:$D$9</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2" min="2" style="0" width="14"/>
  </cols>
  <sheetData>
    <row r="1" customFormat="false" ht="19.7" hidden="false" customHeight="false" outlineLevel="0" collapsed="false">
      <c r="A1" s="1" t="s">
        <v>118</v>
      </c>
    </row>
    <row r="2" customFormat="false" ht="18" hidden="false" customHeight="true" outlineLevel="0" collapsed="false">
      <c r="A2" s="23" t="s">
        <v>119</v>
      </c>
    </row>
    <row r="3" customFormat="false" ht="15" hidden="false" customHeight="false" outlineLevel="0" collapsed="false">
      <c r="A3" s="24"/>
    </row>
    <row r="5" customFormat="false" ht="18" hidden="false" customHeight="true" outlineLevel="0" collapsed="false">
      <c r="A5" s="2" t="s">
        <v>120</v>
      </c>
      <c r="B5" s="2" t="s">
        <v>121</v>
      </c>
    </row>
    <row r="6" customFormat="false" ht="18" hidden="false" customHeight="true" outlineLevel="0" collapsed="false">
      <c r="A6" s="4" t="s">
        <v>122</v>
      </c>
      <c r="B6" s="16" t="n">
        <f aca="false">COUNTA(Register!$A$6:$A$45)</f>
        <v>10</v>
      </c>
    </row>
    <row r="7" customFormat="false" ht="18" hidden="false" customHeight="true" outlineLevel="0" collapsed="false">
      <c r="A7" s="4" t="s">
        <v>123</v>
      </c>
      <c r="B7" s="16" t="n">
        <f aca="false">COUNTIF(Register!$C$6:$R$45,"Training/VoC Required")</f>
        <v>23</v>
      </c>
    </row>
    <row r="8" customFormat="false" ht="18" hidden="false" customHeight="true" outlineLevel="0" collapsed="false">
      <c r="A8" s="4" t="s">
        <v>124</v>
      </c>
      <c r="B8" s="16" t="n">
        <f aca="false">COUNTIF(Register!$C$6:$R$45,"Completed")</f>
        <v>65</v>
      </c>
    </row>
    <row r="9" customFormat="false" ht="18" hidden="false" customHeight="true" outlineLevel="0" collapsed="false">
      <c r="A9" s="4" t="s">
        <v>125</v>
      </c>
      <c r="B9" s="16" t="n">
        <f aca="false">COUNTIF(Register!$C$6:$R$45,"Assessor")</f>
        <v>4</v>
      </c>
    </row>
    <row r="10" customFormat="false" ht="18" hidden="false" customHeight="true" outlineLevel="0" collapsed="false">
      <c r="A10" s="4" t="s">
        <v>126</v>
      </c>
      <c r="B10" s="16" t="n">
        <f aca="false">COUNTIF(Register!$C$6:$R$45,"Not Required")</f>
        <v>68</v>
      </c>
    </row>
    <row r="11" customFormat="false" ht="30.75" hidden="false" customHeight="true" outlineLevel="0" collapsed="false">
      <c r="A11" s="4" t="s">
        <v>127</v>
      </c>
      <c r="B11" s="16" t="n">
        <f aca="false">B6*16-SUM(B7:B10)</f>
        <v>0</v>
      </c>
    </row>
    <row r="12" customFormat="false" ht="18" hidden="false" customHeight="true" outlineLevel="0" collapsed="false">
      <c r="A12" s="4" t="s">
        <v>56</v>
      </c>
      <c r="B12" s="25" t="n">
        <f aca="false">IFERROR((B8+B9)/(B7+B8+B9),"")</f>
        <v>0.75</v>
      </c>
    </row>
    <row r="13" customFormat="false" ht="18" hidden="false" customHeight="true" outlineLevel="0" collapsed="false">
      <c r="A13" s="4" t="s">
        <v>128</v>
      </c>
      <c r="B13" s="16" t="n">
        <f aca="true">COUNTIFS('Expiry Dates'!$C$6:$R$45,"&lt;"&amp;TODAY())</f>
        <v>6</v>
      </c>
    </row>
    <row r="14" customFormat="false" ht="18" hidden="false" customHeight="true" outlineLevel="0" collapsed="false">
      <c r="A14" s="4" t="s">
        <v>58</v>
      </c>
      <c r="B14" s="16" t="n">
        <f aca="true">COUNTIFS('Expiry Dates'!$C$6:$R$45,"&gt;="&amp;TODAY(),'Expiry Dates'!$C$6:$R$45,"&lt;="&amp;(TODAY()+60))</f>
        <v>7</v>
      </c>
    </row>
    <row r="15" customFormat="false" ht="18" hidden="false" customHeight="true" outlineLevel="0" collapsed="false">
      <c r="A15" s="4" t="s">
        <v>129</v>
      </c>
      <c r="B15" s="16" t="n">
        <f aca="false">COUNTIF('Evidence Log'!$F$6:$F$105,"Verified with issuer")</f>
        <v>11</v>
      </c>
    </row>
    <row r="16" customFormat="false" ht="18" hidden="false" customHeight="true" outlineLevel="0" collapsed="false">
      <c r="A16" s="4" t="s">
        <v>130</v>
      </c>
      <c r="B16" s="16" t="n">
        <f aca="false">COUNTIF('Evidence Log'!$F$6:$F$105,"Pending")</f>
        <v>1</v>
      </c>
    </row>
    <row r="17" customFormat="false" ht="30.75" hidden="false" customHeight="true" outlineLevel="0" collapsed="false">
      <c r="A17" s="4" t="s">
        <v>131</v>
      </c>
      <c r="B17" s="16" t="n">
        <f aca="false">COUNTIF('Evidence Log'!$F$6:$F$105,"Failed check")</f>
        <v>1</v>
      </c>
    </row>
    <row r="18" customFormat="false" ht="30.75" hidden="false" customHeight="true" outlineLevel="0" collapsed="false">
      <c r="A18" s="4" t="s">
        <v>132</v>
      </c>
      <c r="B18" s="16" t="n">
        <f aca="false">SUMPRODUCT(((Register!$C$6:$R$45="Completed")+(Register!$C$6:$R$45="Assessor"))*('Expiry Dates'!$C$4:$R$4&lt;&gt;"")*('Expiry Dates'!$C$6:$R$45=""))</f>
        <v>0</v>
      </c>
    </row>
  </sheetData>
  <conditionalFormatting sqref="B11">
    <cfRule type="cellIs" priority="2" operator="greaterThan" aboveAverage="0" equalAverage="0" bottom="0" percent="0" rank="0" text="" dxfId="7">
      <formula>0</formula>
    </cfRule>
  </conditionalFormatting>
  <conditionalFormatting sqref="B13">
    <cfRule type="cellIs" priority="3" operator="greaterThan" aboveAverage="0" equalAverage="0" bottom="0" percent="0" rank="0" text="" dxfId="9">
      <formula>0</formula>
    </cfRule>
  </conditionalFormatting>
  <conditionalFormatting sqref="B16">
    <cfRule type="cellIs" priority="4" operator="greaterThan" aboveAverage="0" equalAverage="0" bottom="0" percent="0" rank="0" text="" dxfId="7">
      <formula>0</formula>
    </cfRule>
  </conditionalFormatting>
  <conditionalFormatting sqref="B17">
    <cfRule type="cellIs" priority="5" operator="greaterThan" aboveAverage="0" equalAverage="0" bottom="0" percent="0" rank="0" text="" dxfId="14">
      <formula>0</formula>
    </cfRule>
  </conditionalFormatting>
  <conditionalFormatting sqref="B18">
    <cfRule type="cellIs" priority="6" operator="greaterThan" aboveAverage="0" equalAverage="0" bottom="0" percent="0" rank="0" text="" dxfId="7">
      <formula>0</formula>
    </cfRule>
  </conditionalFormatting>
  <conditionalFormatting sqref="B14">
    <cfRule type="cellIs" priority="7" operator="greaterThan" aboveAverage="0" equalAverage="0" bottom="0" percent="0" rank="0" text="" dxfId="7">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R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22"/>
    <col collapsed="false" customWidth="true" hidden="false" outlineLevel="0" max="12" min="3" style="0" width="9.4"/>
    <col collapsed="false" customWidth="true" hidden="false" outlineLevel="0" max="15" min="13" style="0" width="11.2"/>
    <col collapsed="false" customWidth="true" hidden="false" outlineLevel="0" max="18" min="16" style="0" width="9.4"/>
  </cols>
  <sheetData>
    <row r="1" customFormat="false" ht="19.7" hidden="false" customHeight="false" outlineLevel="0" collapsed="false">
      <c r="A1" s="1" t="s">
        <v>133</v>
      </c>
    </row>
    <row r="2" customFormat="false" ht="18" hidden="false" customHeight="true" outlineLevel="0" collapsed="false">
      <c r="A2" s="8" t="s">
        <v>134</v>
      </c>
      <c r="B2" s="8"/>
      <c r="C2" s="8"/>
      <c r="D2" s="8"/>
      <c r="E2" s="8"/>
      <c r="F2" s="8"/>
      <c r="G2" s="8"/>
      <c r="H2" s="8"/>
      <c r="I2" s="8"/>
      <c r="J2" s="8"/>
      <c r="K2" s="8"/>
      <c r="L2" s="8"/>
      <c r="M2" s="8"/>
      <c r="N2" s="8"/>
      <c r="O2" s="8"/>
      <c r="P2" s="8"/>
      <c r="Q2" s="8"/>
      <c r="R2" s="8"/>
    </row>
    <row r="3" customFormat="false" ht="16.5" hidden="false" customHeight="true" outlineLevel="0" collapsed="false">
      <c r="A3" s="9" t="s">
        <v>135</v>
      </c>
      <c r="B3" s="9"/>
      <c r="C3" s="9"/>
      <c r="D3" s="9"/>
      <c r="E3" s="9"/>
      <c r="F3" s="9"/>
      <c r="G3" s="9"/>
      <c r="H3" s="9"/>
      <c r="I3" s="9"/>
      <c r="J3" s="9"/>
      <c r="K3" s="9"/>
      <c r="L3" s="9"/>
      <c r="M3" s="9"/>
      <c r="N3" s="9"/>
      <c r="O3" s="9"/>
      <c r="P3" s="9"/>
      <c r="Q3" s="9"/>
      <c r="R3" s="9"/>
    </row>
    <row r="5" customFormat="false" ht="169.5" hidden="false" customHeight="true" outlineLevel="0" collapsed="false">
      <c r="A5" s="2" t="s">
        <v>37</v>
      </c>
      <c r="B5" s="2" t="s">
        <v>136</v>
      </c>
      <c r="C5" s="10" t="s">
        <v>38</v>
      </c>
      <c r="D5" s="10" t="s">
        <v>39</v>
      </c>
      <c r="E5" s="10" t="s">
        <v>40</v>
      </c>
      <c r="F5" s="10" t="s">
        <v>41</v>
      </c>
      <c r="G5" s="10" t="s">
        <v>42</v>
      </c>
      <c r="H5" s="10" t="s">
        <v>43</v>
      </c>
      <c r="I5" s="10" t="s">
        <v>44</v>
      </c>
      <c r="J5" s="10" t="s">
        <v>45</v>
      </c>
      <c r="K5" s="10" t="s">
        <v>46</v>
      </c>
      <c r="L5" s="10" t="s">
        <v>47</v>
      </c>
      <c r="M5" s="10" t="s">
        <v>48</v>
      </c>
      <c r="N5" s="10" t="s">
        <v>49</v>
      </c>
      <c r="O5" s="10" t="s">
        <v>50</v>
      </c>
      <c r="P5" s="10" t="s">
        <v>51</v>
      </c>
      <c r="Q5" s="10" t="s">
        <v>52</v>
      </c>
      <c r="R5" s="10" t="s">
        <v>53</v>
      </c>
    </row>
    <row r="6" customFormat="false" ht="36" hidden="false" customHeight="true" outlineLevel="0" collapsed="false">
      <c r="A6" s="3" t="s">
        <v>61</v>
      </c>
      <c r="B6" s="26" t="s">
        <v>137</v>
      </c>
      <c r="C6" s="13" t="s">
        <v>138</v>
      </c>
      <c r="D6" s="13" t="s">
        <v>138</v>
      </c>
      <c r="E6" s="13" t="s">
        <v>138</v>
      </c>
      <c r="F6" s="13" t="s">
        <v>138</v>
      </c>
      <c r="G6" s="13" t="s">
        <v>138</v>
      </c>
      <c r="H6" s="13" t="s">
        <v>138</v>
      </c>
      <c r="I6" s="13" t="s">
        <v>139</v>
      </c>
      <c r="J6" s="13" t="s">
        <v>139</v>
      </c>
      <c r="K6" s="13" t="s">
        <v>139</v>
      </c>
      <c r="L6" s="13" t="s">
        <v>138</v>
      </c>
      <c r="M6" s="13" t="s">
        <v>140</v>
      </c>
      <c r="N6" s="13" t="s">
        <v>140</v>
      </c>
      <c r="O6" s="13" t="s">
        <v>139</v>
      </c>
      <c r="P6" s="13" t="s">
        <v>138</v>
      </c>
      <c r="Q6" s="13" t="s">
        <v>138</v>
      </c>
      <c r="R6" s="13" t="s">
        <v>138</v>
      </c>
    </row>
    <row r="7" customFormat="false" ht="36" hidden="false" customHeight="true" outlineLevel="0" collapsed="false">
      <c r="A7" s="3" t="s">
        <v>63</v>
      </c>
      <c r="B7" s="26" t="s">
        <v>137</v>
      </c>
      <c r="C7" s="13" t="s">
        <v>138</v>
      </c>
      <c r="D7" s="13" t="s">
        <v>138</v>
      </c>
      <c r="E7" s="13" t="s">
        <v>138</v>
      </c>
      <c r="F7" s="13" t="s">
        <v>138</v>
      </c>
      <c r="G7" s="13" t="s">
        <v>138</v>
      </c>
      <c r="H7" s="13" t="s">
        <v>138</v>
      </c>
      <c r="I7" s="13" t="s">
        <v>138</v>
      </c>
      <c r="J7" s="13" t="s">
        <v>138</v>
      </c>
      <c r="K7" s="13" t="s">
        <v>139</v>
      </c>
      <c r="L7" s="13" t="s">
        <v>138</v>
      </c>
      <c r="M7" s="13" t="s">
        <v>140</v>
      </c>
      <c r="N7" s="13" t="s">
        <v>140</v>
      </c>
      <c r="O7" s="13" t="s">
        <v>140</v>
      </c>
      <c r="P7" s="13" t="s">
        <v>138</v>
      </c>
      <c r="Q7" s="13" t="s">
        <v>139</v>
      </c>
      <c r="R7" s="13" t="s">
        <v>138</v>
      </c>
    </row>
    <row r="8" customFormat="false" ht="25.5" hidden="false" customHeight="true" outlineLevel="0" collapsed="false">
      <c r="A8" s="3" t="s">
        <v>65</v>
      </c>
      <c r="B8" s="26" t="s">
        <v>137</v>
      </c>
      <c r="C8" s="13" t="s">
        <v>138</v>
      </c>
      <c r="D8" s="13" t="s">
        <v>138</v>
      </c>
      <c r="E8" s="13" t="s">
        <v>138</v>
      </c>
      <c r="F8" s="13" t="s">
        <v>139</v>
      </c>
      <c r="G8" s="13" t="s">
        <v>139</v>
      </c>
      <c r="H8" s="13" t="s">
        <v>138</v>
      </c>
      <c r="I8" s="13" t="s">
        <v>139</v>
      </c>
      <c r="J8" s="13" t="s">
        <v>139</v>
      </c>
      <c r="K8" s="13" t="s">
        <v>139</v>
      </c>
      <c r="L8" s="13" t="s">
        <v>138</v>
      </c>
      <c r="M8" s="13" t="s">
        <v>138</v>
      </c>
      <c r="N8" s="13" t="s">
        <v>138</v>
      </c>
      <c r="O8" s="13" t="s">
        <v>139</v>
      </c>
      <c r="P8" s="13" t="s">
        <v>138</v>
      </c>
      <c r="Q8" s="13" t="s">
        <v>139</v>
      </c>
      <c r="R8" s="13" t="s">
        <v>139</v>
      </c>
    </row>
    <row r="9" customFormat="false" ht="25.5" hidden="false" customHeight="true" outlineLevel="0" collapsed="false">
      <c r="A9" s="3" t="s">
        <v>69</v>
      </c>
      <c r="B9" s="26" t="s">
        <v>137</v>
      </c>
      <c r="C9" s="13" t="s">
        <v>138</v>
      </c>
      <c r="D9" s="13" t="s">
        <v>138</v>
      </c>
      <c r="E9" s="13" t="s">
        <v>138</v>
      </c>
      <c r="F9" s="13" t="s">
        <v>138</v>
      </c>
      <c r="G9" s="13" t="s">
        <v>139</v>
      </c>
      <c r="H9" s="13" t="s">
        <v>138</v>
      </c>
      <c r="I9" s="13" t="s">
        <v>138</v>
      </c>
      <c r="J9" s="13" t="s">
        <v>138</v>
      </c>
      <c r="K9" s="13" t="s">
        <v>138</v>
      </c>
      <c r="L9" s="13" t="s">
        <v>138</v>
      </c>
      <c r="M9" s="13" t="s">
        <v>139</v>
      </c>
      <c r="N9" s="13" t="s">
        <v>139</v>
      </c>
      <c r="O9" s="13" t="s">
        <v>138</v>
      </c>
      <c r="P9" s="13" t="s">
        <v>138</v>
      </c>
      <c r="Q9" s="13" t="s">
        <v>139</v>
      </c>
      <c r="R9" s="13" t="s">
        <v>139</v>
      </c>
    </row>
    <row r="10" customFormat="false" ht="25.5" hidden="false" customHeight="true" outlineLevel="0" collapsed="false">
      <c r="A10" s="3" t="s">
        <v>71</v>
      </c>
      <c r="B10" s="26" t="s">
        <v>137</v>
      </c>
      <c r="C10" s="13" t="s">
        <v>138</v>
      </c>
      <c r="D10" s="13" t="s">
        <v>138</v>
      </c>
      <c r="E10" s="13" t="s">
        <v>138</v>
      </c>
      <c r="F10" s="13" t="s">
        <v>139</v>
      </c>
      <c r="G10" s="13" t="s">
        <v>139</v>
      </c>
      <c r="H10" s="13" t="s">
        <v>138</v>
      </c>
      <c r="I10" s="13" t="s">
        <v>139</v>
      </c>
      <c r="J10" s="13" t="s">
        <v>138</v>
      </c>
      <c r="K10" s="13" t="s">
        <v>139</v>
      </c>
      <c r="L10" s="13" t="s">
        <v>139</v>
      </c>
      <c r="M10" s="13" t="s">
        <v>139</v>
      </c>
      <c r="N10" s="13" t="s">
        <v>139</v>
      </c>
      <c r="O10" s="13" t="s">
        <v>138</v>
      </c>
      <c r="P10" s="13" t="s">
        <v>138</v>
      </c>
      <c r="Q10" s="13" t="s">
        <v>139</v>
      </c>
      <c r="R10" s="13" t="s">
        <v>139</v>
      </c>
    </row>
    <row r="11" customFormat="false" ht="25.5" hidden="false" customHeight="true" outlineLevel="0" collapsed="false">
      <c r="A11" s="3" t="s">
        <v>73</v>
      </c>
      <c r="B11" s="26" t="s">
        <v>137</v>
      </c>
      <c r="C11" s="13" t="s">
        <v>138</v>
      </c>
      <c r="D11" s="13" t="s">
        <v>138</v>
      </c>
      <c r="E11" s="13" t="s">
        <v>138</v>
      </c>
      <c r="F11" s="13" t="s">
        <v>138</v>
      </c>
      <c r="G11" s="13" t="s">
        <v>138</v>
      </c>
      <c r="H11" s="13" t="s">
        <v>139</v>
      </c>
      <c r="I11" s="13" t="s">
        <v>139</v>
      </c>
      <c r="J11" s="13" t="s">
        <v>139</v>
      </c>
      <c r="K11" s="13" t="s">
        <v>139</v>
      </c>
      <c r="L11" s="13" t="s">
        <v>139</v>
      </c>
      <c r="M11" s="13" t="s">
        <v>139</v>
      </c>
      <c r="N11" s="13" t="s">
        <v>139</v>
      </c>
      <c r="O11" s="13" t="s">
        <v>139</v>
      </c>
      <c r="P11" s="13" t="s">
        <v>138</v>
      </c>
      <c r="Q11" s="13" t="s">
        <v>139</v>
      </c>
      <c r="R11" s="13" t="s">
        <v>139</v>
      </c>
    </row>
    <row r="12" customFormat="false" ht="30.75" hidden="false" customHeight="true" outlineLevel="0" collapsed="false">
      <c r="A12" s="3" t="s">
        <v>75</v>
      </c>
      <c r="B12" s="26" t="s">
        <v>137</v>
      </c>
      <c r="C12" s="13" t="s">
        <v>138</v>
      </c>
      <c r="D12" s="13" t="s">
        <v>138</v>
      </c>
      <c r="E12" s="13" t="s">
        <v>138</v>
      </c>
      <c r="F12" s="13" t="s">
        <v>138</v>
      </c>
      <c r="G12" s="13" t="s">
        <v>138</v>
      </c>
      <c r="H12" s="13" t="s">
        <v>138</v>
      </c>
      <c r="I12" s="13" t="s">
        <v>139</v>
      </c>
      <c r="J12" s="13" t="s">
        <v>139</v>
      </c>
      <c r="K12" s="13" t="s">
        <v>139</v>
      </c>
      <c r="L12" s="13" t="s">
        <v>138</v>
      </c>
      <c r="M12" s="13" t="s">
        <v>139</v>
      </c>
      <c r="N12" s="13" t="s">
        <v>139</v>
      </c>
      <c r="O12" s="13" t="s">
        <v>139</v>
      </c>
      <c r="P12" s="13" t="s">
        <v>138</v>
      </c>
      <c r="Q12" s="13" t="s">
        <v>138</v>
      </c>
      <c r="R12" s="13" t="s">
        <v>138</v>
      </c>
    </row>
    <row r="13" customFormat="false" ht="15" hidden="false" customHeight="false" outlineLevel="0" collapsed="false">
      <c r="A13" s="4"/>
      <c r="B13" s="4"/>
      <c r="C13" s="13"/>
      <c r="D13" s="13"/>
      <c r="E13" s="13"/>
      <c r="F13" s="13"/>
      <c r="G13" s="13"/>
      <c r="H13" s="13"/>
      <c r="I13" s="13"/>
      <c r="J13" s="13"/>
      <c r="K13" s="13"/>
      <c r="L13" s="13"/>
      <c r="M13" s="13"/>
      <c r="N13" s="13"/>
      <c r="O13" s="13"/>
      <c r="P13" s="13"/>
      <c r="Q13" s="13"/>
      <c r="R13" s="13"/>
    </row>
    <row r="14" customFormat="false" ht="15" hidden="false" customHeight="false" outlineLevel="0" collapsed="false">
      <c r="A14" s="4"/>
      <c r="B14" s="4"/>
      <c r="C14" s="13"/>
      <c r="D14" s="13"/>
      <c r="E14" s="13"/>
      <c r="F14" s="13"/>
      <c r="G14" s="13"/>
      <c r="H14" s="13"/>
      <c r="I14" s="13"/>
      <c r="J14" s="13"/>
      <c r="K14" s="13"/>
      <c r="L14" s="13"/>
      <c r="M14" s="13"/>
      <c r="N14" s="13"/>
      <c r="O14" s="13"/>
      <c r="P14" s="13"/>
      <c r="Q14" s="13"/>
      <c r="R14" s="13"/>
    </row>
    <row r="15" customFormat="false" ht="15" hidden="false" customHeight="false" outlineLevel="0" collapsed="false">
      <c r="A15" s="4"/>
      <c r="B15" s="4"/>
      <c r="C15" s="13"/>
      <c r="D15" s="13"/>
      <c r="E15" s="13"/>
      <c r="F15" s="13"/>
      <c r="G15" s="13"/>
      <c r="H15" s="13"/>
      <c r="I15" s="13"/>
      <c r="J15" s="13"/>
      <c r="K15" s="13"/>
      <c r="L15" s="13"/>
      <c r="M15" s="13"/>
      <c r="N15" s="13"/>
      <c r="O15" s="13"/>
      <c r="P15" s="13"/>
      <c r="Q15" s="13"/>
      <c r="R15" s="13"/>
    </row>
    <row r="16" customFormat="false" ht="15" hidden="false" customHeight="false" outlineLevel="0" collapsed="false">
      <c r="A16" s="4"/>
      <c r="B16" s="4"/>
      <c r="C16" s="13"/>
      <c r="D16" s="13"/>
      <c r="E16" s="13"/>
      <c r="F16" s="13"/>
      <c r="G16" s="13"/>
      <c r="H16" s="13"/>
      <c r="I16" s="13"/>
      <c r="J16" s="13"/>
      <c r="K16" s="13"/>
      <c r="L16" s="13"/>
      <c r="M16" s="13"/>
      <c r="N16" s="13"/>
      <c r="O16" s="13"/>
      <c r="P16" s="13"/>
      <c r="Q16" s="13"/>
      <c r="R16" s="13"/>
    </row>
    <row r="17" customFormat="false" ht="15" hidden="false" customHeight="false" outlineLevel="0" collapsed="false">
      <c r="A17" s="4"/>
      <c r="B17" s="4"/>
      <c r="C17" s="13"/>
      <c r="D17" s="13"/>
      <c r="E17" s="13"/>
      <c r="F17" s="13"/>
      <c r="G17" s="13"/>
      <c r="H17" s="13"/>
      <c r="I17" s="13"/>
      <c r="J17" s="13"/>
      <c r="K17" s="13"/>
      <c r="L17" s="13"/>
      <c r="M17" s="13"/>
      <c r="N17" s="13"/>
      <c r="O17" s="13"/>
      <c r="P17" s="13"/>
      <c r="Q17" s="13"/>
      <c r="R17" s="13"/>
    </row>
    <row r="18" customFormat="false" ht="15" hidden="false" customHeight="false" outlineLevel="0" collapsed="false">
      <c r="A18" s="4"/>
      <c r="B18" s="4"/>
      <c r="C18" s="13"/>
      <c r="D18" s="13"/>
      <c r="E18" s="13"/>
      <c r="F18" s="13"/>
      <c r="G18" s="13"/>
      <c r="H18" s="13"/>
      <c r="I18" s="13"/>
      <c r="J18" s="13"/>
      <c r="K18" s="13"/>
      <c r="L18" s="13"/>
      <c r="M18" s="13"/>
      <c r="N18" s="13"/>
      <c r="O18" s="13"/>
      <c r="P18" s="13"/>
      <c r="Q18" s="13"/>
      <c r="R18" s="13"/>
    </row>
    <row r="19" customFormat="false" ht="15" hidden="false" customHeight="false" outlineLevel="0" collapsed="false">
      <c r="A19" s="4"/>
      <c r="B19" s="4"/>
      <c r="C19" s="13"/>
      <c r="D19" s="13"/>
      <c r="E19" s="13"/>
      <c r="F19" s="13"/>
      <c r="G19" s="13"/>
      <c r="H19" s="13"/>
      <c r="I19" s="13"/>
      <c r="J19" s="13"/>
      <c r="K19" s="13"/>
      <c r="L19" s="13"/>
      <c r="M19" s="13"/>
      <c r="N19" s="13"/>
      <c r="O19" s="13"/>
      <c r="P19" s="13"/>
      <c r="Q19" s="13"/>
      <c r="R19" s="13"/>
    </row>
    <row r="20" customFormat="false" ht="15" hidden="false" customHeight="false" outlineLevel="0" collapsed="false">
      <c r="A20" s="4"/>
      <c r="B20" s="4"/>
      <c r="C20" s="13"/>
      <c r="D20" s="13"/>
      <c r="E20" s="13"/>
      <c r="F20" s="13"/>
      <c r="G20" s="13"/>
      <c r="H20" s="13"/>
      <c r="I20" s="13"/>
      <c r="J20" s="13"/>
      <c r="K20" s="13"/>
      <c r="L20" s="13"/>
      <c r="M20" s="13"/>
      <c r="N20" s="13"/>
      <c r="O20" s="13"/>
      <c r="P20" s="13"/>
      <c r="Q20" s="13"/>
      <c r="R20" s="13"/>
    </row>
    <row r="21" customFormat="false" ht="15" hidden="false" customHeight="false" outlineLevel="0" collapsed="false">
      <c r="A21" s="4"/>
      <c r="B21" s="4"/>
      <c r="C21" s="13"/>
      <c r="D21" s="13"/>
      <c r="E21" s="13"/>
      <c r="F21" s="13"/>
      <c r="G21" s="13"/>
      <c r="H21" s="13"/>
      <c r="I21" s="13"/>
      <c r="J21" s="13"/>
      <c r="K21" s="13"/>
      <c r="L21" s="13"/>
      <c r="M21" s="13"/>
      <c r="N21" s="13"/>
      <c r="O21" s="13"/>
      <c r="P21" s="13"/>
      <c r="Q21" s="13"/>
      <c r="R21" s="13"/>
    </row>
    <row r="22" customFormat="false" ht="15" hidden="false" customHeight="false" outlineLevel="0" collapsed="false">
      <c r="A22" s="4"/>
      <c r="B22" s="4"/>
      <c r="C22" s="13"/>
      <c r="D22" s="13"/>
      <c r="E22" s="13"/>
      <c r="F22" s="13"/>
      <c r="G22" s="13"/>
      <c r="H22" s="13"/>
      <c r="I22" s="13"/>
      <c r="J22" s="13"/>
      <c r="K22" s="13"/>
      <c r="L22" s="13"/>
      <c r="M22" s="13"/>
      <c r="N22" s="13"/>
      <c r="O22" s="13"/>
      <c r="P22" s="13"/>
      <c r="Q22" s="13"/>
      <c r="R22" s="13"/>
    </row>
  </sheetData>
  <mergeCells count="2">
    <mergeCell ref="A2:R2"/>
    <mergeCell ref="A3:R3"/>
  </mergeCells>
  <conditionalFormatting sqref="C6:R22">
    <cfRule type="cellIs" priority="2" operator="equal" aboveAverage="0" equalAverage="0" bottom="0" percent="0" rank="0" text="" dxfId="16">
      <formula>"Required"</formula>
    </cfRule>
    <cfRule type="cellIs" priority="3" operator="equal" aboveAverage="0" equalAverage="0" bottom="0" percent="0" rank="0" text="" dxfId="17">
      <formula>"Required (assessor)"</formula>
    </cfRule>
    <cfRule type="cellIs" priority="4" operator="equal" aboveAverage="0" equalAverage="0" bottom="0" percent="0" rank="0" text="" dxfId="18">
      <formula>"Not required"</formula>
    </cfRule>
  </conditionalFormatting>
  <dataValidations count="1">
    <dataValidation allowBlank="false" errorStyle="stop" operator="between" showDropDown="false" showErrorMessage="false" showInputMessage="false" sqref="C6:R22" type="list">
      <formula1>Lists!$B$4:$B$6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2"/>
    <col collapsed="false" customWidth="true" hidden="false" outlineLevel="0" max="3" min="3" style="0" width="32"/>
    <col collapsed="false" customWidth="true" hidden="false" outlineLevel="0" max="4" min="4" style="0" width="46"/>
  </cols>
  <sheetData>
    <row r="1" customFormat="false" ht="20.25" hidden="false" customHeight="true" outlineLevel="0" collapsed="false">
      <c r="A1" s="27" t="s">
        <v>141</v>
      </c>
      <c r="B1" s="27"/>
      <c r="C1" s="27"/>
      <c r="D1" s="27"/>
    </row>
    <row r="3" customFormat="false" ht="18" hidden="false" customHeight="true" outlineLevel="0" collapsed="false">
      <c r="A3" s="2" t="s">
        <v>1</v>
      </c>
      <c r="B3" s="2" t="s">
        <v>142</v>
      </c>
      <c r="C3" s="2" t="s">
        <v>90</v>
      </c>
      <c r="D3" s="2" t="s">
        <v>91</v>
      </c>
    </row>
    <row r="4" customFormat="false" ht="30.75" hidden="false" customHeight="true" outlineLevel="0" collapsed="false">
      <c r="A4" s="4" t="s">
        <v>3</v>
      </c>
      <c r="B4" s="4" t="s">
        <v>138</v>
      </c>
      <c r="C4" s="4" t="s">
        <v>97</v>
      </c>
      <c r="D4" s="4" t="s">
        <v>98</v>
      </c>
    </row>
    <row r="5" customFormat="false" ht="30.75" hidden="false" customHeight="true" outlineLevel="0" collapsed="false">
      <c r="A5" s="4" t="s">
        <v>5</v>
      </c>
      <c r="B5" s="4" t="s">
        <v>140</v>
      </c>
      <c r="C5" s="4" t="s">
        <v>103</v>
      </c>
      <c r="D5" s="4" t="s">
        <v>101</v>
      </c>
    </row>
    <row r="6" customFormat="false" ht="18" hidden="false" customHeight="true" outlineLevel="0" collapsed="false">
      <c r="A6" s="4" t="s">
        <v>7</v>
      </c>
      <c r="B6" s="4" t="s">
        <v>139</v>
      </c>
      <c r="C6" s="4" t="s">
        <v>115</v>
      </c>
      <c r="D6" s="4" t="s">
        <v>107</v>
      </c>
    </row>
    <row r="7" customFormat="false" ht="30.75" hidden="false" customHeight="true" outlineLevel="0" collapsed="false">
      <c r="A7" s="4" t="s">
        <v>9</v>
      </c>
      <c r="C7" s="4" t="s">
        <v>143</v>
      </c>
      <c r="D7" s="4" t="s">
        <v>144</v>
      </c>
    </row>
    <row r="8" customFormat="false" ht="18" hidden="false" customHeight="true" outlineLevel="0" collapsed="false">
      <c r="D8" s="4" t="s">
        <v>145</v>
      </c>
    </row>
    <row r="9" customFormat="false" ht="18" hidden="false" customHeight="true" outlineLevel="0" collapsed="false">
      <c r="D9" s="4" t="s">
        <v>146</v>
      </c>
    </row>
  </sheetData>
  <mergeCells count="1">
    <mergeCell ref="A1:D1"/>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9.7" hidden="false" customHeight="false" outlineLevel="0" collapsed="false">
      <c r="A1" s="1" t="s">
        <v>147</v>
      </c>
    </row>
    <row r="3" customFormat="false" ht="18" hidden="false" customHeight="true" outlineLevel="0" collapsed="false">
      <c r="A3" s="23" t="s">
        <v>148</v>
      </c>
    </row>
    <row r="4" customFormat="false" ht="18" hidden="false" customHeight="true" outlineLevel="0" collapsed="false">
      <c r="A4" s="23" t="s">
        <v>149</v>
      </c>
    </row>
    <row r="5" customFormat="false" ht="15" hidden="false" customHeight="false" outlineLevel="0" collapsed="false">
      <c r="A5" s="28"/>
    </row>
    <row r="6" customFormat="false" ht="19.5" hidden="false" customHeight="true" outlineLevel="0" collapsed="false">
      <c r="A6" s="5" t="s">
        <v>150</v>
      </c>
    </row>
    <row r="7" customFormat="false" ht="57.75" hidden="false" customHeight="true" outlineLevel="0" collapsed="false">
      <c r="A7" s="23" t="s">
        <v>151</v>
      </c>
    </row>
    <row r="8" customFormat="false" ht="15" hidden="false" customHeight="false" outlineLevel="0" collapsed="false">
      <c r="A8" s="28"/>
    </row>
    <row r="9" customFormat="false" ht="19.5" hidden="false" customHeight="true" outlineLevel="0" collapsed="false">
      <c r="A9" s="5" t="s">
        <v>152</v>
      </c>
    </row>
    <row r="10" customFormat="false" ht="30.75" hidden="false" customHeight="true" outlineLevel="0" collapsed="false">
      <c r="A10" s="23" t="s">
        <v>153</v>
      </c>
    </row>
    <row r="11" customFormat="false" ht="18" hidden="false" customHeight="true" outlineLevel="0" collapsed="false">
      <c r="A11" s="23" t="s">
        <v>154</v>
      </c>
    </row>
    <row r="12" customFormat="false" ht="18" hidden="false" customHeight="true" outlineLevel="0" collapsed="false">
      <c r="A12" s="23" t="s">
        <v>155</v>
      </c>
    </row>
    <row r="13" customFormat="false" ht="30.75" hidden="false" customHeight="true" outlineLevel="0" collapsed="false">
      <c r="A13" s="23" t="s">
        <v>156</v>
      </c>
    </row>
    <row r="14" customFormat="false" ht="30.75" hidden="false" customHeight="true" outlineLevel="0" collapsed="false">
      <c r="A14" s="23" t="s">
        <v>157</v>
      </c>
    </row>
    <row r="15" customFormat="false" ht="15" hidden="false" customHeight="false" outlineLevel="0" collapsed="false">
      <c r="A15" s="28"/>
    </row>
    <row r="16" customFormat="false" ht="19.5" hidden="false" customHeight="true" outlineLevel="0" collapsed="false">
      <c r="A16" s="5" t="s">
        <v>158</v>
      </c>
    </row>
    <row r="17" customFormat="false" ht="30.75" hidden="false" customHeight="true" outlineLevel="0" collapsed="false">
      <c r="A17" s="23" t="s">
        <v>159</v>
      </c>
    </row>
    <row r="18" customFormat="false" ht="15" hidden="false" customHeight="false" outlineLevel="0" collapsed="false">
      <c r="A18" s="28"/>
    </row>
    <row r="19" customFormat="false" ht="19.5" hidden="false" customHeight="true" outlineLevel="0" collapsed="false">
      <c r="A19" s="5" t="s">
        <v>160</v>
      </c>
    </row>
    <row r="20" customFormat="false" ht="30.75" hidden="false" customHeight="true" outlineLevel="0" collapsed="false">
      <c r="A20" s="23" t="s">
        <v>161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2026-10-13T22:33:16Z</dcterms:created>
  <dc:creator>openpyxl</dc:creator>
  <dc:description/>
  <dc:language>en-US</dc:language>
  <cp:lastModifiedBy/>
  <dcterms:modified xsi:type="dcterms:W3CDTF">2026-10-13T22:33:17Z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